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'BRPL'!$A$1:$R$209</definedName>
    <definedName name="_xlnm.Print_Area" localSheetId="1">'BYPL'!$A$1:$Q$175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'NDPL'!$A$1:$Q$174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<sst xmlns="http://schemas.openxmlformats.org/spreadsheetml/2006/main" count="1704" uniqueCount="489">
  <si>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</si>
  <si>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</si>
  <si>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</si>
  <si>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</si>
  <si>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</si>
  <si>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</si>
  <si>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</si>
  <si>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</si>
  <si>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</si>
  <si>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</si>
  <si>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</si>
  <si>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</si>
  <si>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</si>
  <si>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</si>
  <si>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</si>
  <si>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</si>
  <si>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</si>
  <si>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</si>
  <si>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</si>
  <si>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</si>
  <si>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</si>
  <si>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</si>
  <si>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</si>
  <si>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</si>
  <si>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</si>
  <si>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</si>
  <si>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</si>
  <si>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</si>
  <si>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</si>
  <si>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</si>
  <si>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</si>
  <si>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</si>
  <si>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</si>
  <si>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</si>
  <si>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</si>
  <si>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</si>
  <si>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</si>
  <si>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</si>
  <si>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</si>
  <si>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</si>
  <si>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</si>
  <si>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</si>
  <si>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</si>
  <si>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</si>
  <si>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</si>
  <si>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</si>
  <si>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</si>
  <si>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</si>
  <si>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</si>
  <si>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</si>
  <si>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</si>
  <si>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</si>
  <si>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</si>
  <si>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</si>
  <si>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</si>
  <si>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</si>
  <si>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</si>
  <si>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</si>
  <si>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</si>
  <si>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</si>
  <si>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</si>
  <si>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</si>
  <si>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</si>
  <si>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</si>
  <si>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</si>
  <si>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</si>
  <si>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</si>
  <si>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</si>
  <si>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</si>
  <si>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</si>
  <si>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</si>
  <si>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</si>
  <si>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</si>
  <si>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</si>
  <si>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</si>
  <si>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</si>
  <si>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</si>
  <si>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</si>
  <si>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</si>
  <si>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</si>
  <si>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</si>
  <si>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</si>
  <si>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</si>
  <si>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</si>
  <si>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</si>
  <si>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</si>
  <si>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</si>
  <si>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</si>
  <si>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</si>
  <si>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</si>
  <si>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</si>
  <si>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</si>
  <si>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</si>
  <si>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</si>
  <si>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</si>
  <si>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</si>
  <si>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</si>
  <si>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</si>
  <si>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</si>
  <si>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</si>
  <si>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</si>
  <si>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</si>
  <si>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</si>
  <si>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</si>
  <si>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</si>
  <si>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</si>
  <si>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</si>
  <si>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</si>
  <si>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</si>
  <si>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</si>
  <si>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</si>
  <si>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</si>
  <si>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</si>
  <si>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</si>
  <si>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</si>
  <si>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</si>
  <si>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</si>
  <si>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</si>
  <si>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</si>
  <si>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</si>
  <si>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</si>
  <si>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</si>
  <si>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</si>
  <si>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</si>
  <si>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</si>
  <si>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</si>
  <si>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</si>
  <si>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</si>
  <si>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</si>
  <si>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</si>
  <si>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</si>
  <si>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</si>
  <si>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</si>
  <si>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</si>
  <si>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</si>
  <si>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</si>
  <si>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</si>
  <si>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</si>
  <si>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</si>
  <si>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</si>
  <si>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</si>
  <si>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</si>
  <si>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</si>
  <si>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</si>
  <si>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</si>
  <si>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</si>
  <si>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</si>
  <si>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</si>
  <si>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</si>
  <si>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</si>
  <si>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</si>
  <si>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</si>
  <si>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</si>
  <si>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</si>
  <si>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</si>
  <si>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</si>
  <si>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</si>
  <si>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</si>
  <si>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</si>
  <si>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</si>
  <si>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</si>
  <si>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</si>
  <si>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</si>
  <si>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</si>
  <si>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</si>
  <si>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</si>
  <si>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</si>
  <si>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</si>
  <si>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</si>
  <si>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</si>
  <si>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</si>
  <si>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</si>
  <si>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</si>
  <si>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</si>
  <si>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</si>
  <si>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</si>
  <si>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</si>
  <si>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</si>
  <si>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</si>
  <si>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</si>
  <si>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</si>
  <si>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</si>
  <si>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</si>
  <si>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</si>
  <si>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</si>
  <si>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</si>
  <si>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</si>
  <si>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</si>
  <si>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</si>
  <si>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</si>
  <si>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</si>
  <si>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</si>
  <si>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</si>
  <si>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</si>
  <si>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</si>
  <si>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</si>
  <si>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</si>
  <si>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</si>
  <si>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</si>
  <si>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</si>
  <si>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</si>
  <si>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</si>
  <si>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</si>
  <si>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</si>
  <si>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</si>
  <si>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</si>
  <si>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</si>
  <si>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</si>
  <si>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</si>
  <si>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</si>
  <si>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</si>
  <si>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</si>
  <si>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</si>
  <si>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</si>
  <si>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</si>
  <si>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</si>
  <si>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</si>
  <si>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</si>
  <si>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</si>
  <si>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</si>
  <si>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</si>
  <si>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</si>
  <si>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</si>
  <si>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</si>
  <si>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</si>
  <si>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</si>
  <si>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</si>
  <si>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</si>
  <si>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</si>
  <si>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</si>
  <si>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</si>
  <si>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</si>
  <si>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</si>
  <si>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</si>
  <si>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</si>
  <si>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</si>
  <si>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</si>
  <si>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</si>
  <si>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</si>
  <si>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</si>
  <si>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</si>
  <si>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</si>
  <si>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</si>
  <si>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</si>
  <si>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</si>
  <si>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</si>
  <si>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</si>
  <si>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</si>
  <si>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</si>
  <si>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</si>
  <si>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</si>
  <si>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</si>
  <si>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</si>
  <si>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</si>
  <si>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</si>
  <si>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</si>
  <si>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</si>
  <si>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</si>
  <si>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</si>
  <si>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</si>
  <si>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</si>
  <si>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</si>
  <si>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</si>
  <si>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</si>
  <si>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</si>
  <si>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</si>
  <si>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</si>
  <si>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</si>
  <si>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</si>
  <si>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</si>
  <si>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</si>
  <si>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</si>
  <si>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</si>
  <si>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</si>
  <si>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</si>
  <si>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</si>
  <si>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</si>
  <si>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</si>
  <si>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</si>
  <si>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</si>
  <si>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</si>
  <si>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</si>
  <si>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</si>
  <si>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</si>
  <si>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</si>
  <si>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</si>
  <si>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</si>
  <si>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</si>
  <si>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</si>
  <si>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</si>
  <si>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</si>
  <si>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</si>
  <si>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</si>
  <si>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</si>
  <si>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</si>
  <si>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</si>
  <si>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</si>
  <si>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</si>
  <si>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</si>
  <si>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</si>
  <si>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</si>
  <si>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</si>
  <si>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</si>
  <si>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</si>
  <si>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</si>
  <si>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</si>
  <si>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</si>
  <si>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</si>
  <si>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</si>
  <si>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</si>
  <si>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</si>
  <si>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</si>
  <si>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</si>
  <si>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</si>
  <si>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</si>
  <si>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</si>
  <si>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</si>
  <si>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</si>
  <si>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</si>
  <si>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</si>
  <si>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</si>
  <si>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</si>
  <si>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</si>
  <si>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</si>
  <si>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</si>
  <si>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</si>
  <si>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</si>
  <si>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</si>
  <si>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</si>
  <si>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</si>
  <si>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</si>
  <si>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</si>
  <si>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</si>
  <si>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</si>
  <si>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</si>
  <si>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</si>
  <si>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</si>
  <si>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</si>
  <si>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</si>
  <si>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</si>
  <si>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</si>
  <si>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</si>
  <si>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</si>
  <si>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</si>
  <si>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</si>
  <si>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</si>
  <si>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</si>
  <si>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</si>
  <si>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</si>
  <si>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</si>
  <si>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</si>
  <si>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</si>
  <si>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</si>
  <si>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</si>
  <si>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</si>
  <si>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</si>
  <si>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</si>
  <si>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</si>
  <si>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</si>
  <si>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</si>
  <si>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</si>
  <si>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</si>
  <si>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</si>
  <si>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</si>
  <si>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</si>
  <si>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</si>
  <si>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</si>
  <si>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</si>
  <si>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</si>
  <si>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</si>
  <si>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</si>
  <si>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</si>
  <si>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</si>
  <si>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</si>
  <si>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</si>
  <si>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</si>
  <si>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</si>
  <si>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</si>
  <si>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</si>
  <si>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</si>
  <si>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</si>
  <si>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</si>
  <si>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</si>
  <si>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</si>
  <si>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</si>
  <si>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</si>
  <si>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</si>
  <si>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</si>
  <si>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</si>
  <si>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</si>
  <si>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</si>
  <si>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</si>
  <si>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</si>
  <si>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</si>
  <si>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</si>
  <si>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</si>
  <si>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</si>
  <si>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</si>
  <si>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</si>
  <si>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</si>
  <si>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</si>
  <si>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</si>
  <si>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</si>
  <si>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</si>
  <si>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</si>
  <si>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</si>
  <si>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</si>
  <si>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</si>
  <si>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</si>
  <si>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</si>
  <si>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</si>
  <si>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</si>
  <si>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</si>
  <si>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</si>
  <si>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</si>
  <si>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</si>
  <si>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</si>
  <si>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</si>
  <si>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</si>
  <si>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</si>
  <si>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</si>
  <si>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</si>
  <si>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</si>
  <si>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</si>
  <si>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</si>
  <si>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</si>
  <si>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</si>
  <si>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</si>
  <si>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</si>
  <si>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</si>
  <si>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</si>
  <si>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</si>
  <si>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</si>
  <si>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</si>
  <si>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</si>
  <si>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</si>
  <si>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</si>
  <si>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</si>
  <si>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</si>
  <si>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</si>
  <si>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</si>
  <si>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</si>
  <si>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</si>
  <si>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</si>
  <si>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</si>
  <si>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</si>
  <si>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</si>
  <si>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</si>
  <si>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</si>
  <si>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</si>
  <si>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</si>
  <si>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</si>
  <si>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</si>
  <si>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</si>
  <si>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</si>
  <si>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</si>
  <si>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</si>
  <si>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</si>
  <si>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</si>
  <si>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</si>
  <si>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</si>
  <si>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</si>
  <si>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</si>
  <si>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</si>
  <si>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</si>
  <si>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</si>
  <si>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</si>
  <si>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</si>
  <si>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</si>
  <si>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</si>
  <si>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</si>
  <si>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PAAPANKALAN-I</t>
  </si>
  <si>
    <t>Check meter</t>
  </si>
  <si>
    <t>FINAL READING 31/03/2022</t>
  </si>
  <si>
    <t>INTIAL READING 01/03/2022</t>
  </si>
  <si>
    <t>MARCH-2022</t>
  </si>
  <si>
    <t xml:space="preserve">                                      PERIOD 1st MARCH-2022 TO 31st  MARCH-2022</t>
  </si>
  <si>
    <t>w.e.f 11/3/21</t>
  </si>
  <si>
    <t>W.e.f 9/3/22</t>
  </si>
  <si>
    <t>w.e.f 15/3/2022</t>
  </si>
  <si>
    <t>w.e.f 23/3/2022</t>
  </si>
  <si>
    <t>Check meter data</t>
  </si>
  <si>
    <t>Check meter Data</t>
  </si>
  <si>
    <t>Note :Sharing taken from wk-51 abt bill 2021-22</t>
  </si>
  <si>
    <t>Assessment</t>
  </si>
  <si>
    <t>Data till 28/3</t>
  </si>
  <si>
    <t>data till 28/3</t>
  </si>
  <si>
    <t>CTR 800/1 wef 6/3/22</t>
  </si>
  <si>
    <t xml:space="preserve">Assessment last month 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</si>
</sst>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3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2" fontId="19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vertical="center" wrapText="1"/>
    </xf>
    <xf numFmtId="2" fontId="49" fillId="0" borderId="0" xfId="0" applyNumberFormat="1" applyFont="1" applyFill="1" applyBorder="1" applyAlignment="1">
      <alignment horizontal="left"/>
    </xf>
    <xf numFmtId="0" fontId="20" fillId="0" borderId="30" xfId="0" applyFont="1" applyFill="1" applyBorder="1" applyAlignment="1">
      <alignment wrapText="1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192" fontId="20" fillId="0" borderId="2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0" xfId="0" applyFill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4"/>
  <sheetViews>
    <sheetView view="pageBreakPreview" zoomScale="85" zoomScaleSheetLayoutView="85" workbookViewId="0" topLeftCell="B134">
      <selection activeCell="Q14" sqref="Q14"/>
    </sheetView>
  </sheetViews>
  <sheetFormatPr defaultColWidth="9.140625" defaultRowHeight="12.75"/>
  <cols>
    <col min="1" max="1" width="4.00390625" style="424" customWidth="1"/>
    <col min="2" max="2" width="26.57421875" style="424" customWidth="1"/>
    <col min="3" max="3" width="12.28125" style="424" customWidth="1"/>
    <col min="4" max="4" width="9.28125" style="424" customWidth="1"/>
    <col min="5" max="5" width="17.140625" style="424" customWidth="1"/>
    <col min="6" max="6" width="10.8515625" style="424" customWidth="1"/>
    <col min="7" max="7" width="13.8515625" style="424" customWidth="1"/>
    <col min="8" max="8" width="14.00390625" style="424" customWidth="1"/>
    <col min="9" max="9" width="10.57421875" style="424" customWidth="1"/>
    <col min="10" max="10" width="13.00390625" style="424" customWidth="1"/>
    <col min="11" max="11" width="13.421875" style="424" customWidth="1"/>
    <col min="12" max="12" width="13.57421875" style="424" customWidth="1"/>
    <col min="13" max="13" width="14.00390625" style="424" customWidth="1"/>
    <col min="14" max="14" width="9.28125" style="424" customWidth="1"/>
    <col min="15" max="15" width="12.8515625" style="424" customWidth="1"/>
    <col min="16" max="16" width="14.28125" style="424" customWidth="1"/>
    <col min="17" max="17" width="18.8515625" style="424" customWidth="1"/>
    <col min="18" max="18" width="4.7109375" style="424" customWidth="1"/>
    <col min="19" max="16384" width="9.140625" style="424" customWidth="1"/>
  </cols>
  <sheetData>
    <row r="1" spans="1:17" s="84" customFormat="1" ht="14.25" customHeight="1">
      <c r="A1" s="145" t="s">
        <v>214</v>
      </c>
      <c r="Q1" s="757" t="s">
        <v>475</v>
      </c>
    </row>
    <row r="2" spans="1:11" s="87" customFormat="1" ht="14.25" customHeight="1">
      <c r="A2" s="15" t="s">
        <v>215</v>
      </c>
      <c r="K2" s="758"/>
    </row>
    <row r="3" spans="1:8" s="87" customFormat="1" ht="14.25" customHeight="1">
      <c r="A3" s="759" t="s">
        <v>0</v>
      </c>
      <c r="B3" s="760"/>
      <c r="C3" s="760"/>
      <c r="D3" s="760"/>
      <c r="E3" s="760"/>
      <c r="F3" s="760"/>
      <c r="G3" s="760"/>
      <c r="H3" s="496"/>
    </row>
    <row r="4" spans="1:16" s="548" customFormat="1" ht="14.25" customHeight="1" thickBot="1">
      <c r="A4" s="761" t="s">
        <v>216</v>
      </c>
      <c r="G4" s="264"/>
      <c r="H4" s="264"/>
      <c r="I4" s="762" t="s">
        <v>370</v>
      </c>
      <c r="J4" s="264"/>
      <c r="K4" s="264"/>
      <c r="L4" s="264"/>
      <c r="M4" s="264"/>
      <c r="N4" s="762" t="s">
        <v>371</v>
      </c>
      <c r="O4" s="264"/>
      <c r="P4" s="264"/>
    </row>
    <row r="5" spans="1:17" s="499" customFormat="1" ht="56.25" customHeight="1" thickBot="1" thickTop="1">
      <c r="A5" s="497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">
        <v>473</v>
      </c>
      <c r="H5" s="477" t="s">
        <v>474</v>
      </c>
      <c r="I5" s="477" t="s">
        <v>4</v>
      </c>
      <c r="J5" s="477" t="s">
        <v>5</v>
      </c>
      <c r="K5" s="498" t="s">
        <v>6</v>
      </c>
      <c r="L5" s="475" t="str">
        <f>G5</f>
        <v>FINAL READING 31/03/2022</v>
      </c>
      <c r="M5" s="477" t="str">
        <f>H5</f>
        <v>INTIAL READING 01/03/2022</v>
      </c>
      <c r="N5" s="477" t="s">
        <v>4</v>
      </c>
      <c r="O5" s="477" t="s">
        <v>5</v>
      </c>
      <c r="P5" s="498" t="s">
        <v>6</v>
      </c>
      <c r="Q5" s="498" t="s">
        <v>284</v>
      </c>
    </row>
    <row r="6" spans="1:12" ht="1.5" customHeight="1" hidden="1" thickTop="1">
      <c r="A6" s="7"/>
      <c r="B6" s="8"/>
      <c r="C6" s="7"/>
      <c r="D6" s="7"/>
      <c r="E6" s="7"/>
      <c r="F6" s="7"/>
      <c r="L6" s="435"/>
    </row>
    <row r="7" spans="1:17" ht="13.5" customHeight="1" thickTop="1">
      <c r="A7" s="262"/>
      <c r="B7" s="322" t="s">
        <v>13</v>
      </c>
      <c r="C7" s="312"/>
      <c r="D7" s="325"/>
      <c r="E7" s="325"/>
      <c r="F7" s="312"/>
      <c r="G7" s="317"/>
      <c r="H7" s="458"/>
      <c r="I7" s="458"/>
      <c r="J7" s="458"/>
      <c r="K7" s="121"/>
      <c r="L7" s="317"/>
      <c r="M7" s="458"/>
      <c r="N7" s="458"/>
      <c r="O7" s="458"/>
      <c r="P7" s="500"/>
      <c r="Q7" s="428"/>
    </row>
    <row r="8" spans="1:17" ht="13.5" customHeight="1">
      <c r="A8" s="262">
        <v>1</v>
      </c>
      <c r="B8" s="321" t="s">
        <v>14</v>
      </c>
      <c r="C8" s="312">
        <v>5128429</v>
      </c>
      <c r="D8" s="324" t="s">
        <v>12</v>
      </c>
      <c r="E8" s="305" t="s">
        <v>321</v>
      </c>
      <c r="F8" s="312">
        <v>-1000</v>
      </c>
      <c r="G8" s="317">
        <v>963291</v>
      </c>
      <c r="H8" s="263">
        <v>963291</v>
      </c>
      <c r="I8" s="318">
        <f aca="true" t="shared" si="0" ref="I8:I13">G8-H8</f>
        <v>0</v>
      </c>
      <c r="J8" s="318">
        <f aca="true" t="shared" si="1" ref="J8:J13">$F8*I8</f>
        <v>0</v>
      </c>
      <c r="K8" s="319">
        <f aca="true" t="shared" si="2" ref="K8:K13">J8/1000000</f>
        <v>0</v>
      </c>
      <c r="L8" s="317">
        <v>993264</v>
      </c>
      <c r="M8" s="263">
        <v>993297</v>
      </c>
      <c r="N8" s="318">
        <f>L8-M8</f>
        <v>-33</v>
      </c>
      <c r="O8" s="318">
        <f>$F8*N8</f>
        <v>33000</v>
      </c>
      <c r="P8" s="319">
        <f>O8/1000000</f>
        <v>0.033</v>
      </c>
      <c r="Q8" s="735"/>
    </row>
    <row r="9" spans="1:17" ht="13.5" customHeight="1">
      <c r="A9" s="262">
        <v>2</v>
      </c>
      <c r="B9" s="321" t="s">
        <v>353</v>
      </c>
      <c r="C9" s="312">
        <v>4864976</v>
      </c>
      <c r="D9" s="324" t="s">
        <v>12</v>
      </c>
      <c r="E9" s="305" t="s">
        <v>321</v>
      </c>
      <c r="F9" s="312">
        <v>-2000</v>
      </c>
      <c r="G9" s="317">
        <v>92039</v>
      </c>
      <c r="H9" s="263">
        <v>91727</v>
      </c>
      <c r="I9" s="318">
        <f t="shared" si="0"/>
        <v>312</v>
      </c>
      <c r="J9" s="318">
        <f t="shared" si="1"/>
        <v>-624000</v>
      </c>
      <c r="K9" s="319">
        <f t="shared" si="2"/>
        <v>-0.624</v>
      </c>
      <c r="L9" s="317">
        <v>5005</v>
      </c>
      <c r="M9" s="263">
        <v>5004</v>
      </c>
      <c r="N9" s="318">
        <f>L9-M9</f>
        <v>1</v>
      </c>
      <c r="O9" s="318">
        <f>$F9*N9</f>
        <v>-2000</v>
      </c>
      <c r="P9" s="319">
        <f>O9/1000000</f>
        <v>-0.002</v>
      </c>
      <c r="Q9" s="434"/>
    </row>
    <row r="10" spans="1:17" ht="13.5" customHeight="1">
      <c r="A10" s="262">
        <v>3</v>
      </c>
      <c r="B10" s="321" t="s">
        <v>16</v>
      </c>
      <c r="C10" s="312">
        <v>4864924</v>
      </c>
      <c r="D10" s="324" t="s">
        <v>12</v>
      </c>
      <c r="E10" s="305" t="s">
        <v>321</v>
      </c>
      <c r="F10" s="312">
        <v>-1000</v>
      </c>
      <c r="G10" s="317">
        <v>14329</v>
      </c>
      <c r="H10" s="263">
        <v>14179</v>
      </c>
      <c r="I10" s="318">
        <f t="shared" si="0"/>
        <v>150</v>
      </c>
      <c r="J10" s="318">
        <f t="shared" si="1"/>
        <v>-150000</v>
      </c>
      <c r="K10" s="319">
        <f t="shared" si="2"/>
        <v>-0.15</v>
      </c>
      <c r="L10" s="317">
        <v>426</v>
      </c>
      <c r="M10" s="263">
        <v>435</v>
      </c>
      <c r="N10" s="318">
        <f>L10-M10</f>
        <v>-9</v>
      </c>
      <c r="O10" s="318">
        <f>$F10*N10</f>
        <v>9000</v>
      </c>
      <c r="P10" s="319">
        <f>O10/1000000</f>
        <v>0.009</v>
      </c>
      <c r="Q10" s="428"/>
    </row>
    <row r="11" spans="1:17" ht="13.5" customHeight="1">
      <c r="A11" s="262">
        <v>4</v>
      </c>
      <c r="B11" s="321" t="s">
        <v>152</v>
      </c>
      <c r="C11" s="312">
        <v>5295184</v>
      </c>
      <c r="D11" s="324" t="s">
        <v>12</v>
      </c>
      <c r="E11" s="305" t="s">
        <v>321</v>
      </c>
      <c r="F11" s="312">
        <v>-1000</v>
      </c>
      <c r="G11" s="317">
        <v>67187</v>
      </c>
      <c r="H11" s="263">
        <v>66587</v>
      </c>
      <c r="I11" s="318">
        <f t="shared" si="0"/>
        <v>600</v>
      </c>
      <c r="J11" s="318">
        <f t="shared" si="1"/>
        <v>-600000</v>
      </c>
      <c r="K11" s="319">
        <f t="shared" si="2"/>
        <v>-0.6</v>
      </c>
      <c r="L11" s="317">
        <v>97976</v>
      </c>
      <c r="M11" s="263">
        <v>97718</v>
      </c>
      <c r="N11" s="318">
        <f>L11-M11</f>
        <v>258</v>
      </c>
      <c r="O11" s="318">
        <f>$F11*N11</f>
        <v>-258000</v>
      </c>
      <c r="P11" s="319">
        <f>O11/1000000</f>
        <v>-0.258</v>
      </c>
      <c r="Q11" s="428"/>
    </row>
    <row r="12" spans="1:17" ht="13.5" customHeight="1">
      <c r="A12" s="262"/>
      <c r="B12" s="321"/>
      <c r="C12" s="312"/>
      <c r="D12" s="324"/>
      <c r="E12" s="305"/>
      <c r="F12" s="312">
        <v>-1000</v>
      </c>
      <c r="G12" s="317">
        <v>64755</v>
      </c>
      <c r="H12" s="263">
        <v>64616</v>
      </c>
      <c r="I12" s="318">
        <f t="shared" si="0"/>
        <v>139</v>
      </c>
      <c r="J12" s="318">
        <f t="shared" si="1"/>
        <v>-139000</v>
      </c>
      <c r="K12" s="319">
        <f t="shared" si="2"/>
        <v>-0.139</v>
      </c>
      <c r="L12" s="317"/>
      <c r="M12" s="263"/>
      <c r="N12" s="318"/>
      <c r="O12" s="318"/>
      <c r="P12" s="319"/>
      <c r="Q12" s="428"/>
    </row>
    <row r="13" spans="1:17" ht="13.5" customHeight="1">
      <c r="A13" s="262"/>
      <c r="B13" s="321"/>
      <c r="C13" s="312"/>
      <c r="D13" s="324"/>
      <c r="E13" s="305"/>
      <c r="F13" s="312">
        <v>-1000</v>
      </c>
      <c r="G13" s="317">
        <v>64078</v>
      </c>
      <c r="H13" s="263">
        <v>63951</v>
      </c>
      <c r="I13" s="318">
        <f t="shared" si="0"/>
        <v>127</v>
      </c>
      <c r="J13" s="318">
        <f t="shared" si="1"/>
        <v>-127000</v>
      </c>
      <c r="K13" s="319">
        <f t="shared" si="2"/>
        <v>-0.127</v>
      </c>
      <c r="L13" s="317"/>
      <c r="M13" s="263"/>
      <c r="N13" s="318"/>
      <c r="O13" s="318"/>
      <c r="P13" s="319"/>
      <c r="Q13" s="428"/>
    </row>
    <row r="14" spans="1:17" s="836" customFormat="1" ht="13.5" customHeight="1">
      <c r="A14" s="262"/>
      <c r="B14" s="321"/>
      <c r="C14" s="312"/>
      <c r="D14" s="324"/>
      <c r="E14" s="305"/>
      <c r="F14" s="312"/>
      <c r="G14" s="831"/>
      <c r="H14" s="834"/>
      <c r="I14" s="832"/>
      <c r="J14" s="832"/>
      <c r="K14" s="319"/>
      <c r="L14" s="831"/>
      <c r="M14" s="834"/>
      <c r="N14" s="832"/>
      <c r="O14" s="832"/>
      <c r="P14" s="319">
        <v>0.027</v>
      </c>
      <c r="Q14" s="454" t="s">
        <v>488</v>
      </c>
    </row>
    <row r="15" spans="1:17" ht="13.5" customHeight="1">
      <c r="A15" s="262"/>
      <c r="B15" s="322" t="s">
        <v>17</v>
      </c>
      <c r="C15" s="312"/>
      <c r="D15" s="325"/>
      <c r="E15" s="325"/>
      <c r="F15" s="312"/>
      <c r="G15" s="317"/>
      <c r="H15" s="318"/>
      <c r="I15" s="318"/>
      <c r="J15" s="318"/>
      <c r="K15" s="319"/>
      <c r="L15" s="317"/>
      <c r="M15" s="318"/>
      <c r="N15" s="318"/>
      <c r="O15" s="318"/>
      <c r="P15" s="319"/>
      <c r="Q15" s="428"/>
    </row>
    <row r="16" spans="1:17" ht="13.5" customHeight="1">
      <c r="A16" s="262">
        <v>5</v>
      </c>
      <c r="B16" s="321" t="s">
        <v>14</v>
      </c>
      <c r="C16" s="312">
        <v>4864916</v>
      </c>
      <c r="D16" s="324" t="s">
        <v>12</v>
      </c>
      <c r="E16" s="305" t="s">
        <v>321</v>
      </c>
      <c r="F16" s="312">
        <v>-1000</v>
      </c>
      <c r="G16" s="317">
        <v>999607</v>
      </c>
      <c r="H16" s="318">
        <v>999342</v>
      </c>
      <c r="I16" s="318">
        <f>G16-H16</f>
        <v>265</v>
      </c>
      <c r="J16" s="318">
        <f>$F16*I16</f>
        <v>-265000</v>
      </c>
      <c r="K16" s="319">
        <f>J16/1000000</f>
        <v>-0.265</v>
      </c>
      <c r="L16" s="317">
        <v>986456</v>
      </c>
      <c r="M16" s="318">
        <v>986431</v>
      </c>
      <c r="N16" s="318">
        <f>L16-M16</f>
        <v>25</v>
      </c>
      <c r="O16" s="318">
        <f>$F16*N16</f>
        <v>-25000</v>
      </c>
      <c r="P16" s="319">
        <f>O16/1000000</f>
        <v>-0.025</v>
      </c>
      <c r="Q16" s="428"/>
    </row>
    <row r="17" spans="1:17" ht="13.5" customHeight="1">
      <c r="A17" s="262">
        <v>6</v>
      </c>
      <c r="B17" s="321" t="s">
        <v>15</v>
      </c>
      <c r="C17" s="312">
        <v>5295137</v>
      </c>
      <c r="D17" s="324" t="s">
        <v>12</v>
      </c>
      <c r="E17" s="305" t="s">
        <v>321</v>
      </c>
      <c r="F17" s="312">
        <v>-1000</v>
      </c>
      <c r="G17" s="317">
        <v>917734</v>
      </c>
      <c r="H17" s="318">
        <v>917699</v>
      </c>
      <c r="I17" s="318">
        <f>G17-H17</f>
        <v>35</v>
      </c>
      <c r="J17" s="318">
        <f>$F17*I17</f>
        <v>-35000</v>
      </c>
      <c r="K17" s="319">
        <f>J17/1000000</f>
        <v>-0.035</v>
      </c>
      <c r="L17" s="317">
        <v>28036</v>
      </c>
      <c r="M17" s="318">
        <v>28035</v>
      </c>
      <c r="N17" s="318">
        <f>L17-M17</f>
        <v>1</v>
      </c>
      <c r="O17" s="318">
        <f>$F17*N17</f>
        <v>-1000</v>
      </c>
      <c r="P17" s="319">
        <f>O17/1000000</f>
        <v>-0.001</v>
      </c>
      <c r="Q17" s="428"/>
    </row>
    <row r="18" spans="1:17" ht="13.5" customHeight="1">
      <c r="A18" s="262"/>
      <c r="B18" s="322" t="s">
        <v>20</v>
      </c>
      <c r="C18" s="312"/>
      <c r="D18" s="325"/>
      <c r="E18" s="305"/>
      <c r="F18" s="312"/>
      <c r="G18" s="317"/>
      <c r="H18" s="318"/>
      <c r="I18" s="318"/>
      <c r="J18" s="318"/>
      <c r="K18" s="319"/>
      <c r="L18" s="317"/>
      <c r="M18" s="318"/>
      <c r="N18" s="318"/>
      <c r="O18" s="318"/>
      <c r="P18" s="319"/>
      <c r="Q18" s="428"/>
    </row>
    <row r="19" spans="1:17" ht="13.5" customHeight="1">
      <c r="A19" s="262">
        <v>7</v>
      </c>
      <c r="B19" s="321" t="s">
        <v>464</v>
      </c>
      <c r="C19" s="312">
        <v>4864964</v>
      </c>
      <c r="D19" s="324" t="s">
        <v>12</v>
      </c>
      <c r="E19" s="305" t="s">
        <v>321</v>
      </c>
      <c r="F19" s="312">
        <v>-1000</v>
      </c>
      <c r="G19" s="317">
        <v>21064</v>
      </c>
      <c r="H19" s="263">
        <v>19932</v>
      </c>
      <c r="I19" s="318">
        <f>G19-H19</f>
        <v>1132</v>
      </c>
      <c r="J19" s="318">
        <f>$F19*I19</f>
        <v>-1132000</v>
      </c>
      <c r="K19" s="319">
        <f>J19/1000000</f>
        <v>-1.132</v>
      </c>
      <c r="L19" s="317">
        <v>999818</v>
      </c>
      <c r="M19" s="263">
        <v>999815</v>
      </c>
      <c r="N19" s="318">
        <f>L19-M19</f>
        <v>3</v>
      </c>
      <c r="O19" s="318">
        <f>$F19*N19</f>
        <v>-3000</v>
      </c>
      <c r="P19" s="319">
        <f>O19/1000000</f>
        <v>-0.003</v>
      </c>
      <c r="Q19" s="428"/>
    </row>
    <row r="20" spans="1:17" ht="13.5" customHeight="1">
      <c r="A20" s="262">
        <v>8</v>
      </c>
      <c r="B20" s="321" t="s">
        <v>15</v>
      </c>
      <c r="C20" s="312">
        <v>4865022</v>
      </c>
      <c r="D20" s="324" t="s">
        <v>12</v>
      </c>
      <c r="E20" s="305" t="s">
        <v>321</v>
      </c>
      <c r="F20" s="312">
        <v>-1000</v>
      </c>
      <c r="G20" s="317">
        <v>31471</v>
      </c>
      <c r="H20" s="263">
        <v>30407</v>
      </c>
      <c r="I20" s="318">
        <f>G20-H20</f>
        <v>1064</v>
      </c>
      <c r="J20" s="318">
        <f>$F20*I20</f>
        <v>-1064000</v>
      </c>
      <c r="K20" s="319">
        <f>J20/1000000</f>
        <v>-1.064</v>
      </c>
      <c r="L20" s="317">
        <v>997989</v>
      </c>
      <c r="M20" s="263">
        <v>997986</v>
      </c>
      <c r="N20" s="318">
        <f>L20-M20</f>
        <v>3</v>
      </c>
      <c r="O20" s="318">
        <f>$F20*N20</f>
        <v>-3000</v>
      </c>
      <c r="P20" s="319">
        <f>O20/1000000</f>
        <v>-0.003</v>
      </c>
      <c r="Q20" s="438"/>
    </row>
    <row r="21" spans="1:17" ht="13.5" customHeight="1">
      <c r="A21" s="262">
        <v>9</v>
      </c>
      <c r="B21" s="321" t="s">
        <v>21</v>
      </c>
      <c r="C21" s="312">
        <v>4864997</v>
      </c>
      <c r="D21" s="324" t="s">
        <v>12</v>
      </c>
      <c r="E21" s="305" t="s">
        <v>321</v>
      </c>
      <c r="F21" s="312">
        <v>-1000</v>
      </c>
      <c r="G21" s="317">
        <v>20930</v>
      </c>
      <c r="H21" s="263">
        <v>20748</v>
      </c>
      <c r="I21" s="318">
        <f>G21-H21</f>
        <v>182</v>
      </c>
      <c r="J21" s="318">
        <f>$F21*I21</f>
        <v>-182000</v>
      </c>
      <c r="K21" s="319">
        <f>J21/1000000</f>
        <v>-0.182</v>
      </c>
      <c r="L21" s="317">
        <v>997004</v>
      </c>
      <c r="M21" s="263">
        <v>997008</v>
      </c>
      <c r="N21" s="318">
        <f>L21-M21</f>
        <v>-4</v>
      </c>
      <c r="O21" s="318">
        <f>$F21*N21</f>
        <v>4000</v>
      </c>
      <c r="P21" s="319">
        <f>O21/1000000</f>
        <v>0.004</v>
      </c>
      <c r="Q21" s="437"/>
    </row>
    <row r="22" spans="1:17" ht="13.5" customHeight="1">
      <c r="A22" s="262">
        <v>10</v>
      </c>
      <c r="B22" s="321" t="s">
        <v>22</v>
      </c>
      <c r="C22" s="312">
        <v>5295166</v>
      </c>
      <c r="D22" s="324" t="s">
        <v>12</v>
      </c>
      <c r="E22" s="305" t="s">
        <v>321</v>
      </c>
      <c r="F22" s="312">
        <v>-500</v>
      </c>
      <c r="G22" s="317">
        <v>46173</v>
      </c>
      <c r="H22" s="263">
        <v>46104</v>
      </c>
      <c r="I22" s="318">
        <f>G22-H22</f>
        <v>69</v>
      </c>
      <c r="J22" s="318">
        <f>$F22*I22</f>
        <v>-34500</v>
      </c>
      <c r="K22" s="319">
        <f>J22/1000000</f>
        <v>-0.0345</v>
      </c>
      <c r="L22" s="317">
        <v>814548</v>
      </c>
      <c r="M22" s="263">
        <v>814595</v>
      </c>
      <c r="N22" s="318">
        <f>L22-M22</f>
        <v>-47</v>
      </c>
      <c r="O22" s="318">
        <f>$F22*N22</f>
        <v>23500</v>
      </c>
      <c r="P22" s="319">
        <f>O22/1000000</f>
        <v>0.0235</v>
      </c>
      <c r="Q22" s="428"/>
    </row>
    <row r="23" spans="1:17" ht="13.5" customHeight="1">
      <c r="A23" s="262"/>
      <c r="B23" s="322" t="s">
        <v>23</v>
      </c>
      <c r="C23" s="312"/>
      <c r="D23" s="325"/>
      <c r="E23" s="305"/>
      <c r="F23" s="312"/>
      <c r="G23" s="317"/>
      <c r="H23" s="318"/>
      <c r="I23" s="318"/>
      <c r="J23" s="318"/>
      <c r="K23" s="319"/>
      <c r="L23" s="317"/>
      <c r="M23" s="318"/>
      <c r="N23" s="318"/>
      <c r="O23" s="318"/>
      <c r="P23" s="319"/>
      <c r="Q23" s="428"/>
    </row>
    <row r="24" spans="1:17" ht="13.5" customHeight="1">
      <c r="A24" s="262">
        <v>11</v>
      </c>
      <c r="B24" s="321" t="s">
        <v>14</v>
      </c>
      <c r="C24" s="312">
        <v>4864930</v>
      </c>
      <c r="D24" s="324" t="s">
        <v>12</v>
      </c>
      <c r="E24" s="305" t="s">
        <v>321</v>
      </c>
      <c r="F24" s="312">
        <v>-1000</v>
      </c>
      <c r="G24" s="317">
        <v>4346</v>
      </c>
      <c r="H24" s="318">
        <v>4069</v>
      </c>
      <c r="I24" s="318">
        <f aca="true" t="shared" si="3" ref="I24:I29">G24-H24</f>
        <v>277</v>
      </c>
      <c r="J24" s="318">
        <f aca="true" t="shared" si="4" ref="J24:J29">$F24*I24</f>
        <v>-277000</v>
      </c>
      <c r="K24" s="319">
        <f aca="true" t="shared" si="5" ref="K24:K29">J24/1000000</f>
        <v>-0.277</v>
      </c>
      <c r="L24" s="317">
        <v>998425</v>
      </c>
      <c r="M24" s="318">
        <v>998415</v>
      </c>
      <c r="N24" s="318">
        <f aca="true" t="shared" si="6" ref="N24:N29">L24-M24</f>
        <v>10</v>
      </c>
      <c r="O24" s="318">
        <f aca="true" t="shared" si="7" ref="O24:O29">$F24*N24</f>
        <v>-10000</v>
      </c>
      <c r="P24" s="319">
        <f aca="true" t="shared" si="8" ref="P24:P29">O24/1000000</f>
        <v>-0.01</v>
      </c>
      <c r="Q24" s="438"/>
    </row>
    <row r="25" spans="1:17" ht="13.5" customHeight="1">
      <c r="A25" s="262">
        <v>12</v>
      </c>
      <c r="B25" s="321" t="s">
        <v>24</v>
      </c>
      <c r="C25" s="312">
        <v>5128411</v>
      </c>
      <c r="D25" s="324" t="s">
        <v>12</v>
      </c>
      <c r="E25" s="305" t="s">
        <v>321</v>
      </c>
      <c r="F25" s="312">
        <v>-1000</v>
      </c>
      <c r="G25" s="317">
        <v>15638</v>
      </c>
      <c r="H25" s="318">
        <v>14470</v>
      </c>
      <c r="I25" s="318">
        <f>G25-H25</f>
        <v>1168</v>
      </c>
      <c r="J25" s="318">
        <f>$F25*I25</f>
        <v>-1168000</v>
      </c>
      <c r="K25" s="319">
        <f>J25/1000000</f>
        <v>-1.168</v>
      </c>
      <c r="L25" s="317">
        <v>999604</v>
      </c>
      <c r="M25" s="318">
        <v>999604</v>
      </c>
      <c r="N25" s="318">
        <f>L25-M25</f>
        <v>0</v>
      </c>
      <c r="O25" s="318">
        <f>$F25*N25</f>
        <v>0</v>
      </c>
      <c r="P25" s="319">
        <f>O25/1000000</f>
        <v>0</v>
      </c>
      <c r="Q25" s="438"/>
    </row>
    <row r="26" spans="1:17" ht="13.5" customHeight="1">
      <c r="A26" s="262">
        <v>13</v>
      </c>
      <c r="B26" s="321" t="s">
        <v>21</v>
      </c>
      <c r="C26" s="312">
        <v>4864922</v>
      </c>
      <c r="D26" s="324" t="s">
        <v>12</v>
      </c>
      <c r="E26" s="305" t="s">
        <v>321</v>
      </c>
      <c r="F26" s="312">
        <v>-1000</v>
      </c>
      <c r="G26" s="317">
        <v>54632</v>
      </c>
      <c r="H26" s="318">
        <v>54499</v>
      </c>
      <c r="I26" s="318">
        <f t="shared" si="3"/>
        <v>133</v>
      </c>
      <c r="J26" s="318">
        <f t="shared" si="4"/>
        <v>-133000</v>
      </c>
      <c r="K26" s="319">
        <f t="shared" si="5"/>
        <v>-0.133</v>
      </c>
      <c r="L26" s="317">
        <v>996584</v>
      </c>
      <c r="M26" s="318">
        <v>996582</v>
      </c>
      <c r="N26" s="318">
        <f t="shared" si="6"/>
        <v>2</v>
      </c>
      <c r="O26" s="318">
        <f t="shared" si="7"/>
        <v>-2000</v>
      </c>
      <c r="P26" s="319">
        <f t="shared" si="8"/>
        <v>-0.002</v>
      </c>
      <c r="Q26" s="437"/>
    </row>
    <row r="27" spans="1:17" ht="13.5" customHeight="1">
      <c r="A27" s="262">
        <v>14</v>
      </c>
      <c r="B27" s="321" t="s">
        <v>22</v>
      </c>
      <c r="C27" s="312">
        <v>40001535</v>
      </c>
      <c r="D27" s="324" t="s">
        <v>12</v>
      </c>
      <c r="E27" s="305" t="s">
        <v>321</v>
      </c>
      <c r="F27" s="312">
        <v>-1</v>
      </c>
      <c r="G27" s="317">
        <v>31188</v>
      </c>
      <c r="H27" s="318">
        <v>30249</v>
      </c>
      <c r="I27" s="318">
        <f t="shared" si="3"/>
        <v>939</v>
      </c>
      <c r="J27" s="318">
        <f t="shared" si="4"/>
        <v>-939</v>
      </c>
      <c r="K27" s="319">
        <f>J27/1000</f>
        <v>-0.939</v>
      </c>
      <c r="L27" s="317">
        <v>99999723</v>
      </c>
      <c r="M27" s="318">
        <v>99999723</v>
      </c>
      <c r="N27" s="318">
        <f t="shared" si="6"/>
        <v>0</v>
      </c>
      <c r="O27" s="318">
        <f t="shared" si="7"/>
        <v>0</v>
      </c>
      <c r="P27" s="319">
        <f>O27/1000</f>
        <v>0</v>
      </c>
      <c r="Q27" s="437"/>
    </row>
    <row r="28" spans="1:17" ht="13.5" customHeight="1">
      <c r="A28" s="262">
        <v>15</v>
      </c>
      <c r="B28" s="321" t="s">
        <v>446</v>
      </c>
      <c r="C28" s="312">
        <v>4902494</v>
      </c>
      <c r="D28" s="324" t="s">
        <v>12</v>
      </c>
      <c r="E28" s="305" t="s">
        <v>321</v>
      </c>
      <c r="F28" s="312">
        <v>1000</v>
      </c>
      <c r="G28" s="317">
        <v>726912</v>
      </c>
      <c r="H28" s="318">
        <v>731372</v>
      </c>
      <c r="I28" s="318">
        <f t="shared" si="3"/>
        <v>-4460</v>
      </c>
      <c r="J28" s="318">
        <f t="shared" si="4"/>
        <v>-4460000</v>
      </c>
      <c r="K28" s="319">
        <f t="shared" si="5"/>
        <v>-4.46</v>
      </c>
      <c r="L28" s="317">
        <v>999747</v>
      </c>
      <c r="M28" s="318">
        <v>999747</v>
      </c>
      <c r="N28" s="318">
        <f t="shared" si="6"/>
        <v>0</v>
      </c>
      <c r="O28" s="318">
        <f t="shared" si="7"/>
        <v>0</v>
      </c>
      <c r="P28" s="319">
        <f t="shared" si="8"/>
        <v>0</v>
      </c>
      <c r="Q28" s="428"/>
    </row>
    <row r="29" spans="1:17" ht="13.5" customHeight="1">
      <c r="A29" s="262">
        <v>16</v>
      </c>
      <c r="B29" s="321" t="s">
        <v>445</v>
      </c>
      <c r="C29" s="312">
        <v>4902484</v>
      </c>
      <c r="D29" s="324" t="s">
        <v>12</v>
      </c>
      <c r="E29" s="305" t="s">
        <v>321</v>
      </c>
      <c r="F29" s="312">
        <v>500</v>
      </c>
      <c r="G29" s="317">
        <v>794893</v>
      </c>
      <c r="H29" s="318">
        <v>802269</v>
      </c>
      <c r="I29" s="318">
        <f t="shared" si="3"/>
        <v>-7376</v>
      </c>
      <c r="J29" s="318">
        <f t="shared" si="4"/>
        <v>-3688000</v>
      </c>
      <c r="K29" s="319">
        <f t="shared" si="5"/>
        <v>-3.688</v>
      </c>
      <c r="L29" s="317">
        <v>999991</v>
      </c>
      <c r="M29" s="318">
        <v>999991</v>
      </c>
      <c r="N29" s="318">
        <f t="shared" si="6"/>
        <v>0</v>
      </c>
      <c r="O29" s="318">
        <f t="shared" si="7"/>
        <v>0</v>
      </c>
      <c r="P29" s="319">
        <f t="shared" si="8"/>
        <v>0</v>
      </c>
      <c r="Q29" s="428"/>
    </row>
    <row r="30" spans="1:17" ht="13.5" customHeight="1">
      <c r="A30" s="262"/>
      <c r="B30" s="322" t="s">
        <v>410</v>
      </c>
      <c r="C30" s="312"/>
      <c r="D30" s="324"/>
      <c r="E30" s="305"/>
      <c r="F30" s="312"/>
      <c r="G30" s="317"/>
      <c r="H30" s="318"/>
      <c r="I30" s="318"/>
      <c r="J30" s="318"/>
      <c r="K30" s="319"/>
      <c r="L30" s="317"/>
      <c r="M30" s="318"/>
      <c r="N30" s="318"/>
      <c r="O30" s="318"/>
      <c r="P30" s="319"/>
      <c r="Q30" s="428"/>
    </row>
    <row r="31" spans="1:17" ht="13.5" customHeight="1">
      <c r="A31" s="262">
        <v>17</v>
      </c>
      <c r="B31" s="321" t="s">
        <v>14</v>
      </c>
      <c r="C31" s="312">
        <v>4864963</v>
      </c>
      <c r="D31" s="324" t="s">
        <v>12</v>
      </c>
      <c r="E31" s="305" t="s">
        <v>321</v>
      </c>
      <c r="F31" s="312">
        <v>-1000</v>
      </c>
      <c r="G31" s="317">
        <v>14982</v>
      </c>
      <c r="H31" s="263">
        <v>14877</v>
      </c>
      <c r="I31" s="318">
        <f>G31-H31</f>
        <v>105</v>
      </c>
      <c r="J31" s="318">
        <f>$F31*I31</f>
        <v>-105000</v>
      </c>
      <c r="K31" s="319">
        <f>J31/1000000</f>
        <v>-0.105</v>
      </c>
      <c r="L31" s="317">
        <v>999396</v>
      </c>
      <c r="M31" s="263">
        <v>999386</v>
      </c>
      <c r="N31" s="318">
        <f>L31-M31</f>
        <v>10</v>
      </c>
      <c r="O31" s="318">
        <f>$F31*N31</f>
        <v>-10000</v>
      </c>
      <c r="P31" s="319">
        <f>O31/1000000</f>
        <v>-0.01</v>
      </c>
      <c r="Q31" s="428"/>
    </row>
    <row r="32" spans="1:17" ht="13.5" customHeight="1">
      <c r="A32" s="262">
        <v>18</v>
      </c>
      <c r="B32" s="321" t="s">
        <v>15</v>
      </c>
      <c r="C32" s="312">
        <v>5128462</v>
      </c>
      <c r="D32" s="324" t="s">
        <v>12</v>
      </c>
      <c r="E32" s="305" t="s">
        <v>321</v>
      </c>
      <c r="F32" s="312">
        <v>-500</v>
      </c>
      <c r="G32" s="317">
        <v>77224</v>
      </c>
      <c r="H32" s="263">
        <v>76677</v>
      </c>
      <c r="I32" s="318">
        <f>G32-H32</f>
        <v>547</v>
      </c>
      <c r="J32" s="318">
        <f>$F32*I32</f>
        <v>-273500</v>
      </c>
      <c r="K32" s="319">
        <f>J32/1000000</f>
        <v>-0.2735</v>
      </c>
      <c r="L32" s="317">
        <v>539</v>
      </c>
      <c r="M32" s="263">
        <v>479</v>
      </c>
      <c r="N32" s="318">
        <f>L32-M32</f>
        <v>60</v>
      </c>
      <c r="O32" s="318">
        <f>$F32*N32</f>
        <v>-30000</v>
      </c>
      <c r="P32" s="319">
        <f>O32/1000000</f>
        <v>-0.03</v>
      </c>
      <c r="Q32" s="428"/>
    </row>
    <row r="33" spans="1:17" ht="13.5" customHeight="1">
      <c r="A33" s="262">
        <v>19</v>
      </c>
      <c r="B33" s="321" t="s">
        <v>16</v>
      </c>
      <c r="C33" s="312">
        <v>4865052</v>
      </c>
      <c r="D33" s="324" t="s">
        <v>12</v>
      </c>
      <c r="E33" s="305" t="s">
        <v>321</v>
      </c>
      <c r="F33" s="312">
        <v>-1000</v>
      </c>
      <c r="G33" s="317">
        <v>60309</v>
      </c>
      <c r="H33" s="263">
        <v>60008</v>
      </c>
      <c r="I33" s="318">
        <f>G33-H33</f>
        <v>301</v>
      </c>
      <c r="J33" s="318">
        <f>$F33*I33</f>
        <v>-301000</v>
      </c>
      <c r="K33" s="319">
        <f>J33/1000000</f>
        <v>-0.301</v>
      </c>
      <c r="L33" s="317">
        <v>998936</v>
      </c>
      <c r="M33" s="263">
        <v>998912</v>
      </c>
      <c r="N33" s="318">
        <f>L33-M33</f>
        <v>24</v>
      </c>
      <c r="O33" s="318">
        <f>$F33*N33</f>
        <v>-24000</v>
      </c>
      <c r="P33" s="319">
        <f>O33/1000000</f>
        <v>-0.024</v>
      </c>
      <c r="Q33" s="428"/>
    </row>
    <row r="34" spans="1:17" ht="13.5" customHeight="1">
      <c r="A34" s="262"/>
      <c r="B34" s="322" t="s">
        <v>25</v>
      </c>
      <c r="C34" s="312"/>
      <c r="D34" s="325"/>
      <c r="E34" s="305"/>
      <c r="F34" s="312"/>
      <c r="G34" s="317"/>
      <c r="H34" s="318"/>
      <c r="I34" s="318"/>
      <c r="J34" s="318"/>
      <c r="K34" s="319"/>
      <c r="L34" s="317"/>
      <c r="M34" s="318"/>
      <c r="N34" s="318"/>
      <c r="O34" s="318"/>
      <c r="P34" s="319"/>
      <c r="Q34" s="428"/>
    </row>
    <row r="35" spans="1:17" ht="13.5" customHeight="1">
      <c r="A35" s="262">
        <v>20</v>
      </c>
      <c r="B35" s="321" t="s">
        <v>405</v>
      </c>
      <c r="C35" s="312">
        <v>4864836</v>
      </c>
      <c r="D35" s="324" t="s">
        <v>12</v>
      </c>
      <c r="E35" s="305" t="s">
        <v>321</v>
      </c>
      <c r="F35" s="312">
        <v>1000</v>
      </c>
      <c r="G35" s="317">
        <v>998644</v>
      </c>
      <c r="H35" s="318">
        <v>998644</v>
      </c>
      <c r="I35" s="318">
        <f aca="true" t="shared" si="9" ref="I35:I41">G35-H35</f>
        <v>0</v>
      </c>
      <c r="J35" s="318">
        <f aca="true" t="shared" si="10" ref="J35:J41">$F35*I35</f>
        <v>0</v>
      </c>
      <c r="K35" s="319">
        <f aca="true" t="shared" si="11" ref="K35:K41">J35/1000000</f>
        <v>0</v>
      </c>
      <c r="L35" s="317">
        <v>988687</v>
      </c>
      <c r="M35" s="318">
        <v>988734</v>
      </c>
      <c r="N35" s="318">
        <f aca="true" t="shared" si="12" ref="N35:N41">L35-M35</f>
        <v>-47</v>
      </c>
      <c r="O35" s="318">
        <f aca="true" t="shared" si="13" ref="O35:O41">$F35*N35</f>
        <v>-47000</v>
      </c>
      <c r="P35" s="319">
        <f aca="true" t="shared" si="14" ref="P35:P41">O35/1000000</f>
        <v>-0.047</v>
      </c>
      <c r="Q35" s="454"/>
    </row>
    <row r="36" spans="1:17" ht="13.5" customHeight="1">
      <c r="A36" s="262">
        <v>21</v>
      </c>
      <c r="B36" s="321" t="s">
        <v>26</v>
      </c>
      <c r="C36" s="312">
        <v>4865182</v>
      </c>
      <c r="D36" s="324" t="s">
        <v>12</v>
      </c>
      <c r="E36" s="305" t="s">
        <v>321</v>
      </c>
      <c r="F36" s="312">
        <v>4000</v>
      </c>
      <c r="G36" s="317">
        <v>999592</v>
      </c>
      <c r="H36" s="318">
        <v>999592</v>
      </c>
      <c r="I36" s="318">
        <f t="shared" si="9"/>
        <v>0</v>
      </c>
      <c r="J36" s="318">
        <f t="shared" si="10"/>
        <v>0</v>
      </c>
      <c r="K36" s="319">
        <f t="shared" si="11"/>
        <v>0</v>
      </c>
      <c r="L36" s="317">
        <v>999828</v>
      </c>
      <c r="M36" s="318">
        <v>999837</v>
      </c>
      <c r="N36" s="318">
        <f t="shared" si="12"/>
        <v>-9</v>
      </c>
      <c r="O36" s="318">
        <f t="shared" si="13"/>
        <v>-36000</v>
      </c>
      <c r="P36" s="319">
        <f t="shared" si="14"/>
        <v>-0.036</v>
      </c>
      <c r="Q36" s="428"/>
    </row>
    <row r="37" spans="1:17" ht="13.5" customHeight="1">
      <c r="A37" s="262">
        <v>22</v>
      </c>
      <c r="B37" s="321" t="s">
        <v>27</v>
      </c>
      <c r="C37" s="312">
        <v>4864880</v>
      </c>
      <c r="D37" s="324" t="s">
        <v>12</v>
      </c>
      <c r="E37" s="305" t="s">
        <v>321</v>
      </c>
      <c r="F37" s="312">
        <v>500</v>
      </c>
      <c r="G37" s="317">
        <v>1988</v>
      </c>
      <c r="H37" s="318">
        <v>1988</v>
      </c>
      <c r="I37" s="318">
        <f t="shared" si="9"/>
        <v>0</v>
      </c>
      <c r="J37" s="318">
        <f t="shared" si="10"/>
        <v>0</v>
      </c>
      <c r="K37" s="319">
        <f t="shared" si="11"/>
        <v>0</v>
      </c>
      <c r="L37" s="317">
        <v>15118</v>
      </c>
      <c r="M37" s="318">
        <v>15072</v>
      </c>
      <c r="N37" s="318">
        <f t="shared" si="12"/>
        <v>46</v>
      </c>
      <c r="O37" s="318">
        <f t="shared" si="13"/>
        <v>23000</v>
      </c>
      <c r="P37" s="319">
        <f t="shared" si="14"/>
        <v>0.023</v>
      </c>
      <c r="Q37" s="428"/>
    </row>
    <row r="38" spans="1:17" ht="13.5" customHeight="1">
      <c r="A38" s="262">
        <v>23</v>
      </c>
      <c r="B38" s="321" t="s">
        <v>28</v>
      </c>
      <c r="C38" s="312">
        <v>5295128</v>
      </c>
      <c r="D38" s="324" t="s">
        <v>12</v>
      </c>
      <c r="E38" s="305" t="s">
        <v>321</v>
      </c>
      <c r="F38" s="312">
        <v>50</v>
      </c>
      <c r="G38" s="317">
        <v>91099</v>
      </c>
      <c r="H38" s="318">
        <v>91084</v>
      </c>
      <c r="I38" s="318">
        <f t="shared" si="9"/>
        <v>15</v>
      </c>
      <c r="J38" s="318">
        <f t="shared" si="10"/>
        <v>750</v>
      </c>
      <c r="K38" s="319">
        <f t="shared" si="11"/>
        <v>0.00075</v>
      </c>
      <c r="L38" s="317">
        <v>214693</v>
      </c>
      <c r="M38" s="318">
        <v>214362</v>
      </c>
      <c r="N38" s="318">
        <f t="shared" si="12"/>
        <v>331</v>
      </c>
      <c r="O38" s="318">
        <f t="shared" si="13"/>
        <v>16550</v>
      </c>
      <c r="P38" s="319">
        <f t="shared" si="14"/>
        <v>0.01655</v>
      </c>
      <c r="Q38" s="428"/>
    </row>
    <row r="39" spans="1:17" ht="13.5" customHeight="1">
      <c r="A39" s="262">
        <v>24</v>
      </c>
      <c r="B39" s="321" t="s">
        <v>29</v>
      </c>
      <c r="C39" s="312">
        <v>4864865</v>
      </c>
      <c r="D39" s="324" t="s">
        <v>12</v>
      </c>
      <c r="E39" s="305" t="s">
        <v>321</v>
      </c>
      <c r="F39" s="312">
        <v>1000</v>
      </c>
      <c r="G39" s="317">
        <v>998594</v>
      </c>
      <c r="H39" s="318">
        <v>998594</v>
      </c>
      <c r="I39" s="318">
        <f t="shared" si="9"/>
        <v>0</v>
      </c>
      <c r="J39" s="318">
        <f t="shared" si="10"/>
        <v>0</v>
      </c>
      <c r="K39" s="319">
        <f t="shared" si="11"/>
        <v>0</v>
      </c>
      <c r="L39" s="317">
        <v>995868</v>
      </c>
      <c r="M39" s="318">
        <v>996155</v>
      </c>
      <c r="N39" s="318">
        <f t="shared" si="12"/>
        <v>-287</v>
      </c>
      <c r="O39" s="318">
        <f t="shared" si="13"/>
        <v>-287000</v>
      </c>
      <c r="P39" s="319">
        <f t="shared" si="14"/>
        <v>-0.287</v>
      </c>
      <c r="Q39" s="438"/>
    </row>
    <row r="40" spans="1:17" ht="13.5" customHeight="1">
      <c r="A40" s="262">
        <v>25</v>
      </c>
      <c r="B40" s="321" t="s">
        <v>347</v>
      </c>
      <c r="C40" s="312">
        <v>4864873</v>
      </c>
      <c r="D40" s="324" t="s">
        <v>12</v>
      </c>
      <c r="E40" s="305" t="s">
        <v>321</v>
      </c>
      <c r="F40" s="312">
        <v>1000</v>
      </c>
      <c r="G40" s="317">
        <v>999155</v>
      </c>
      <c r="H40" s="318">
        <v>999155</v>
      </c>
      <c r="I40" s="318">
        <f t="shared" si="9"/>
        <v>0</v>
      </c>
      <c r="J40" s="318">
        <f t="shared" si="10"/>
        <v>0</v>
      </c>
      <c r="K40" s="319">
        <f t="shared" si="11"/>
        <v>0</v>
      </c>
      <c r="L40" s="317">
        <v>998620</v>
      </c>
      <c r="M40" s="318">
        <v>999307</v>
      </c>
      <c r="N40" s="318">
        <f t="shared" si="12"/>
        <v>-687</v>
      </c>
      <c r="O40" s="318">
        <f t="shared" si="13"/>
        <v>-687000</v>
      </c>
      <c r="P40" s="319">
        <f t="shared" si="14"/>
        <v>-0.687</v>
      </c>
      <c r="Q40" s="437"/>
    </row>
    <row r="41" spans="1:17" ht="13.5" customHeight="1">
      <c r="A41" s="262">
        <v>26</v>
      </c>
      <c r="B41" s="321" t="s">
        <v>387</v>
      </c>
      <c r="C41" s="312">
        <v>5295124</v>
      </c>
      <c r="D41" s="324" t="s">
        <v>12</v>
      </c>
      <c r="E41" s="305" t="s">
        <v>321</v>
      </c>
      <c r="F41" s="312">
        <v>100</v>
      </c>
      <c r="G41" s="317">
        <v>29757</v>
      </c>
      <c r="H41" s="318">
        <v>29778</v>
      </c>
      <c r="I41" s="318">
        <f t="shared" si="9"/>
        <v>-21</v>
      </c>
      <c r="J41" s="318">
        <f t="shared" si="10"/>
        <v>-2100</v>
      </c>
      <c r="K41" s="319">
        <f t="shared" si="11"/>
        <v>-0.0021</v>
      </c>
      <c r="L41" s="317">
        <v>193537</v>
      </c>
      <c r="M41" s="318">
        <v>193647</v>
      </c>
      <c r="N41" s="318">
        <f t="shared" si="12"/>
        <v>-110</v>
      </c>
      <c r="O41" s="318">
        <f t="shared" si="13"/>
        <v>-11000</v>
      </c>
      <c r="P41" s="319">
        <f t="shared" si="14"/>
        <v>-0.011</v>
      </c>
      <c r="Q41" s="437"/>
    </row>
    <row r="42" spans="1:17" ht="13.5" customHeight="1">
      <c r="A42" s="262"/>
      <c r="B42" s="323" t="s">
        <v>30</v>
      </c>
      <c r="C42" s="312"/>
      <c r="D42" s="324"/>
      <c r="E42" s="305"/>
      <c r="F42" s="312"/>
      <c r="G42" s="317"/>
      <c r="H42" s="318"/>
      <c r="I42" s="318"/>
      <c r="J42" s="318"/>
      <c r="K42" s="319"/>
      <c r="L42" s="317"/>
      <c r="M42" s="318"/>
      <c r="N42" s="318"/>
      <c r="O42" s="318"/>
      <c r="P42" s="319"/>
      <c r="Q42" s="428"/>
    </row>
    <row r="43" spans="1:17" ht="13.5" customHeight="1">
      <c r="A43" s="262">
        <v>27</v>
      </c>
      <c r="B43" s="321" t="s">
        <v>344</v>
      </c>
      <c r="C43" s="312">
        <v>5128473</v>
      </c>
      <c r="D43" s="324" t="s">
        <v>12</v>
      </c>
      <c r="E43" s="305" t="s">
        <v>321</v>
      </c>
      <c r="F43" s="312">
        <v>1000</v>
      </c>
      <c r="G43" s="317">
        <v>986747</v>
      </c>
      <c r="H43" s="318">
        <v>987785</v>
      </c>
      <c r="I43" s="318">
        <f>G43-H43</f>
        <v>-1038</v>
      </c>
      <c r="J43" s="318">
        <f>$F43*I43</f>
        <v>-1038000</v>
      </c>
      <c r="K43" s="319">
        <f>J43/1000000</f>
        <v>-1.038</v>
      </c>
      <c r="L43" s="317">
        <v>997984</v>
      </c>
      <c r="M43" s="318">
        <v>997984</v>
      </c>
      <c r="N43" s="318">
        <f>L43-M43</f>
        <v>0</v>
      </c>
      <c r="O43" s="318">
        <f>$F43*N43</f>
        <v>0</v>
      </c>
      <c r="P43" s="319">
        <f>O43/1000000</f>
        <v>0</v>
      </c>
      <c r="Q43" s="437"/>
    </row>
    <row r="44" spans="1:17" ht="13.5" customHeight="1">
      <c r="A44" s="262">
        <v>28</v>
      </c>
      <c r="B44" s="321" t="s">
        <v>345</v>
      </c>
      <c r="C44" s="312">
        <v>4902482</v>
      </c>
      <c r="D44" s="324" t="s">
        <v>12</v>
      </c>
      <c r="E44" s="305" t="s">
        <v>321</v>
      </c>
      <c r="F44" s="312">
        <v>500</v>
      </c>
      <c r="G44" s="317">
        <v>903740</v>
      </c>
      <c r="H44" s="318">
        <v>906766</v>
      </c>
      <c r="I44" s="318">
        <f>G44-H44</f>
        <v>-3026</v>
      </c>
      <c r="J44" s="318">
        <f>$F44*I44</f>
        <v>-1513000</v>
      </c>
      <c r="K44" s="319">
        <f>J44/1000000</f>
        <v>-1.513</v>
      </c>
      <c r="L44" s="317">
        <v>999491</v>
      </c>
      <c r="M44" s="318">
        <v>999477</v>
      </c>
      <c r="N44" s="318">
        <f>L44-M44</f>
        <v>14</v>
      </c>
      <c r="O44" s="318">
        <f>$F44*N44</f>
        <v>7000</v>
      </c>
      <c r="P44" s="319">
        <f>O44/1000000</f>
        <v>0.007</v>
      </c>
      <c r="Q44" s="437"/>
    </row>
    <row r="45" spans="1:17" ht="13.5" customHeight="1">
      <c r="A45" s="262">
        <v>29</v>
      </c>
      <c r="B45" s="321" t="s">
        <v>31</v>
      </c>
      <c r="C45" s="312">
        <v>4864791</v>
      </c>
      <c r="D45" s="324" t="s">
        <v>12</v>
      </c>
      <c r="E45" s="305" t="s">
        <v>321</v>
      </c>
      <c r="F45" s="312">
        <v>266.67</v>
      </c>
      <c r="G45" s="317">
        <v>993370</v>
      </c>
      <c r="H45" s="318">
        <v>993481</v>
      </c>
      <c r="I45" s="263">
        <f>G45-H45</f>
        <v>-111</v>
      </c>
      <c r="J45" s="263">
        <f>$F45*I45</f>
        <v>-29600.370000000003</v>
      </c>
      <c r="K45" s="734">
        <f>J45/1000000</f>
        <v>-0.029600370000000004</v>
      </c>
      <c r="L45" s="317">
        <v>110</v>
      </c>
      <c r="M45" s="318">
        <v>83</v>
      </c>
      <c r="N45" s="263">
        <f>L45-M45</f>
        <v>27</v>
      </c>
      <c r="O45" s="263">
        <f>$F45*N45</f>
        <v>7200.09</v>
      </c>
      <c r="P45" s="734">
        <f>O45/1000000</f>
        <v>0.00720009</v>
      </c>
      <c r="Q45" s="454"/>
    </row>
    <row r="46" spans="1:17" ht="13.5" customHeight="1">
      <c r="A46" s="262">
        <v>30</v>
      </c>
      <c r="B46" s="321" t="s">
        <v>32</v>
      </c>
      <c r="C46" s="312">
        <v>4864867</v>
      </c>
      <c r="D46" s="324" t="s">
        <v>12</v>
      </c>
      <c r="E46" s="305" t="s">
        <v>321</v>
      </c>
      <c r="F46" s="312">
        <v>500</v>
      </c>
      <c r="G46" s="317">
        <v>2191</v>
      </c>
      <c r="H46" s="318">
        <v>2182</v>
      </c>
      <c r="I46" s="318">
        <f>G46-H46</f>
        <v>9</v>
      </c>
      <c r="J46" s="318">
        <f>$F46*I46</f>
        <v>4500</v>
      </c>
      <c r="K46" s="319">
        <f>J46/1000000</f>
        <v>0.0045</v>
      </c>
      <c r="L46" s="317">
        <v>1209</v>
      </c>
      <c r="M46" s="318">
        <v>1166</v>
      </c>
      <c r="N46" s="318">
        <f>L46-M46</f>
        <v>43</v>
      </c>
      <c r="O46" s="318">
        <f>$F46*N46</f>
        <v>21500</v>
      </c>
      <c r="P46" s="319">
        <f>O46/1000000</f>
        <v>0.0215</v>
      </c>
      <c r="Q46" s="428"/>
    </row>
    <row r="47" spans="1:17" ht="13.5" customHeight="1">
      <c r="A47" s="262"/>
      <c r="B47" s="322" t="s">
        <v>33</v>
      </c>
      <c r="C47" s="312"/>
      <c r="D47" s="325"/>
      <c r="E47" s="305"/>
      <c r="F47" s="312"/>
      <c r="G47" s="317"/>
      <c r="H47" s="318"/>
      <c r="I47" s="318"/>
      <c r="J47" s="318"/>
      <c r="K47" s="319"/>
      <c r="L47" s="317"/>
      <c r="M47" s="318"/>
      <c r="N47" s="318"/>
      <c r="O47" s="318"/>
      <c r="P47" s="319"/>
      <c r="Q47" s="428"/>
    </row>
    <row r="48" spans="1:17" ht="13.5" customHeight="1">
      <c r="A48" s="262">
        <v>31</v>
      </c>
      <c r="B48" s="321" t="s">
        <v>34</v>
      </c>
      <c r="C48" s="312">
        <v>4865041</v>
      </c>
      <c r="D48" s="324" t="s">
        <v>12</v>
      </c>
      <c r="E48" s="305" t="s">
        <v>321</v>
      </c>
      <c r="F48" s="312">
        <v>-1000</v>
      </c>
      <c r="G48" s="317">
        <v>54810</v>
      </c>
      <c r="H48" s="263">
        <v>54392</v>
      </c>
      <c r="I48" s="318">
        <f>G48-H48</f>
        <v>418</v>
      </c>
      <c r="J48" s="318">
        <f>$F48*I48</f>
        <v>-418000</v>
      </c>
      <c r="K48" s="319">
        <f>J48/1000000</f>
        <v>-0.418</v>
      </c>
      <c r="L48" s="317">
        <v>996517</v>
      </c>
      <c r="M48" s="263">
        <v>996515</v>
      </c>
      <c r="N48" s="318">
        <f>L48-M48</f>
        <v>2</v>
      </c>
      <c r="O48" s="318">
        <f>$F48*N48</f>
        <v>-2000</v>
      </c>
      <c r="P48" s="319">
        <f>O48/1000000</f>
        <v>-0.002</v>
      </c>
      <c r="Q48" s="428"/>
    </row>
    <row r="49" spans="1:17" ht="13.5" customHeight="1">
      <c r="A49" s="262">
        <v>32</v>
      </c>
      <c r="B49" s="321" t="s">
        <v>15</v>
      </c>
      <c r="C49" s="312">
        <v>5295182</v>
      </c>
      <c r="D49" s="324" t="s">
        <v>12</v>
      </c>
      <c r="E49" s="305" t="s">
        <v>321</v>
      </c>
      <c r="F49" s="312">
        <v>-500</v>
      </c>
      <c r="G49" s="317">
        <v>303093</v>
      </c>
      <c r="H49" s="263">
        <v>301493</v>
      </c>
      <c r="I49" s="318">
        <f>G49-H49</f>
        <v>1600</v>
      </c>
      <c r="J49" s="318">
        <f>$F49*I49</f>
        <v>-800000</v>
      </c>
      <c r="K49" s="824">
        <f>J49/1000000</f>
        <v>-0.8</v>
      </c>
      <c r="L49" s="317">
        <v>17483</v>
      </c>
      <c r="M49" s="263">
        <v>17482</v>
      </c>
      <c r="N49" s="318">
        <f>L49-M49</f>
        <v>1</v>
      </c>
      <c r="O49" s="318">
        <f>$F49*N49</f>
        <v>-500</v>
      </c>
      <c r="P49" s="319">
        <f>O49/1000000</f>
        <v>-0.0005</v>
      </c>
      <c r="Q49" s="425"/>
    </row>
    <row r="50" spans="1:17" ht="13.5" customHeight="1">
      <c r="A50" s="263">
        <v>33</v>
      </c>
      <c r="B50" s="321" t="s">
        <v>16</v>
      </c>
      <c r="C50" s="312">
        <v>4864788</v>
      </c>
      <c r="D50" s="324" t="s">
        <v>12</v>
      </c>
      <c r="E50" s="305" t="s">
        <v>321</v>
      </c>
      <c r="F50" s="312">
        <v>-2000</v>
      </c>
      <c r="G50" s="317">
        <v>22016</v>
      </c>
      <c r="H50" s="263">
        <v>19377</v>
      </c>
      <c r="I50" s="318">
        <f>G50-H50</f>
        <v>2639</v>
      </c>
      <c r="J50" s="318">
        <f>$F50*I50</f>
        <v>-5278000</v>
      </c>
      <c r="K50" s="319">
        <f>J50/1000000</f>
        <v>-5.278</v>
      </c>
      <c r="L50" s="317">
        <v>999498</v>
      </c>
      <c r="M50" s="263">
        <v>999498</v>
      </c>
      <c r="N50" s="318">
        <f>L50-M50</f>
        <v>0</v>
      </c>
      <c r="O50" s="318">
        <f>$F50*N50</f>
        <v>0</v>
      </c>
      <c r="P50" s="319">
        <f>O50/1000000</f>
        <v>0</v>
      </c>
      <c r="Q50" s="425"/>
    </row>
    <row r="51" spans="1:17" ht="13.5" customHeight="1">
      <c r="A51" s="263"/>
      <c r="B51" s="322" t="s">
        <v>35</v>
      </c>
      <c r="C51" s="312"/>
      <c r="D51" s="325"/>
      <c r="E51" s="305"/>
      <c r="F51" s="312"/>
      <c r="G51" s="317"/>
      <c r="H51" s="318"/>
      <c r="I51" s="318"/>
      <c r="J51" s="318"/>
      <c r="K51" s="319"/>
      <c r="L51" s="317"/>
      <c r="M51" s="318"/>
      <c r="N51" s="318"/>
      <c r="O51" s="318"/>
      <c r="P51" s="319"/>
      <c r="Q51" s="428"/>
    </row>
    <row r="52" spans="1:17" ht="13.5" customHeight="1">
      <c r="A52" s="262">
        <v>34</v>
      </c>
      <c r="B52" s="321" t="s">
        <v>36</v>
      </c>
      <c r="C52" s="312">
        <v>4864911</v>
      </c>
      <c r="D52" s="324" t="s">
        <v>12</v>
      </c>
      <c r="E52" s="305" t="s">
        <v>321</v>
      </c>
      <c r="F52" s="312">
        <v>-1000</v>
      </c>
      <c r="G52" s="317">
        <v>72226</v>
      </c>
      <c r="H52" s="318">
        <v>70467</v>
      </c>
      <c r="I52" s="318">
        <f>G52-H52</f>
        <v>1759</v>
      </c>
      <c r="J52" s="318">
        <f>$F52*I52</f>
        <v>-1759000</v>
      </c>
      <c r="K52" s="319">
        <f>J52/1000000</f>
        <v>-1.759</v>
      </c>
      <c r="L52" s="317">
        <v>997272</v>
      </c>
      <c r="M52" s="318">
        <v>997306</v>
      </c>
      <c r="N52" s="318">
        <f>L52-M52</f>
        <v>-34</v>
      </c>
      <c r="O52" s="318">
        <f>$F52*N52</f>
        <v>34000</v>
      </c>
      <c r="P52" s="319">
        <f>O52/1000000</f>
        <v>0.034</v>
      </c>
      <c r="Q52" s="428"/>
    </row>
    <row r="53" spans="1:17" ht="13.5" customHeight="1">
      <c r="A53" s="262"/>
      <c r="B53" s="322" t="s">
        <v>355</v>
      </c>
      <c r="C53" s="312"/>
      <c r="D53" s="324"/>
      <c r="E53" s="305"/>
      <c r="F53" s="312"/>
      <c r="G53" s="317"/>
      <c r="H53" s="318"/>
      <c r="I53" s="318"/>
      <c r="J53" s="318"/>
      <c r="K53" s="319"/>
      <c r="L53" s="317"/>
      <c r="M53" s="318"/>
      <c r="N53" s="318"/>
      <c r="O53" s="318"/>
      <c r="P53" s="319"/>
      <c r="Q53" s="428"/>
    </row>
    <row r="54" spans="1:17" ht="13.5" customHeight="1">
      <c r="A54" s="262">
        <v>35</v>
      </c>
      <c r="B54" s="321" t="s">
        <v>404</v>
      </c>
      <c r="C54" s="312">
        <v>4864892</v>
      </c>
      <c r="D54" s="324" t="s">
        <v>12</v>
      </c>
      <c r="E54" s="305" t="s">
        <v>321</v>
      </c>
      <c r="F54" s="312">
        <v>-4000</v>
      </c>
      <c r="G54" s="317">
        <v>1778</v>
      </c>
      <c r="H54" s="318">
        <v>845</v>
      </c>
      <c r="I54" s="318">
        <f>G54-H54</f>
        <v>933</v>
      </c>
      <c r="J54" s="318">
        <f>$F54*I54</f>
        <v>-3732000</v>
      </c>
      <c r="K54" s="319">
        <f>J54/1000000</f>
        <v>-3.732</v>
      </c>
      <c r="L54" s="317">
        <v>0</v>
      </c>
      <c r="M54" s="318">
        <v>0</v>
      </c>
      <c r="N54" s="318">
        <f>L54-M54</f>
        <v>0</v>
      </c>
      <c r="O54" s="318">
        <f>$F54*N54</f>
        <v>0</v>
      </c>
      <c r="P54" s="319">
        <f>O54/1000000</f>
        <v>0</v>
      </c>
      <c r="Q54" s="438"/>
    </row>
    <row r="55" spans="1:17" ht="13.5" customHeight="1">
      <c r="A55" s="262">
        <v>36</v>
      </c>
      <c r="B55" s="321" t="s">
        <v>362</v>
      </c>
      <c r="C55" s="312">
        <v>4864992</v>
      </c>
      <c r="D55" s="324" t="s">
        <v>12</v>
      </c>
      <c r="E55" s="305" t="s">
        <v>321</v>
      </c>
      <c r="F55" s="312">
        <v>-1000</v>
      </c>
      <c r="G55" s="317">
        <v>147585</v>
      </c>
      <c r="H55" s="318">
        <v>145960</v>
      </c>
      <c r="I55" s="318">
        <f>G55-H55</f>
        <v>1625</v>
      </c>
      <c r="J55" s="318">
        <f>$F55*I55</f>
        <v>-1625000</v>
      </c>
      <c r="K55" s="319">
        <f>J55/1000000</f>
        <v>-1.625</v>
      </c>
      <c r="L55" s="317">
        <v>998448</v>
      </c>
      <c r="M55" s="318">
        <v>998448</v>
      </c>
      <c r="N55" s="318">
        <f>L55-M55</f>
        <v>0</v>
      </c>
      <c r="O55" s="318">
        <f>$F55*N55</f>
        <v>0</v>
      </c>
      <c r="P55" s="319">
        <f>O55/1000000</f>
        <v>0</v>
      </c>
      <c r="Q55" s="715"/>
    </row>
    <row r="56" spans="1:17" ht="13.5" customHeight="1">
      <c r="A56" s="262">
        <v>37</v>
      </c>
      <c r="B56" s="321" t="s">
        <v>356</v>
      </c>
      <c r="C56" s="312">
        <v>4864827</v>
      </c>
      <c r="D56" s="324" t="s">
        <v>12</v>
      </c>
      <c r="E56" s="305" t="s">
        <v>321</v>
      </c>
      <c r="F56" s="312">
        <v>-333.33</v>
      </c>
      <c r="G56" s="317">
        <v>249362</v>
      </c>
      <c r="H56" s="318">
        <v>241694</v>
      </c>
      <c r="I56" s="318">
        <f>G56-H56</f>
        <v>7668</v>
      </c>
      <c r="J56" s="318">
        <f>$F56*I56</f>
        <v>-2555974.44</v>
      </c>
      <c r="K56" s="319">
        <f>J56/1000000</f>
        <v>-2.55597444</v>
      </c>
      <c r="L56" s="317">
        <v>244</v>
      </c>
      <c r="M56" s="318">
        <v>234</v>
      </c>
      <c r="N56" s="318">
        <f>L56-M56</f>
        <v>10</v>
      </c>
      <c r="O56" s="318">
        <f>$F56*N56</f>
        <v>-3333.2999999999997</v>
      </c>
      <c r="P56" s="319">
        <f>O56/1000000</f>
        <v>-0.0033332999999999995</v>
      </c>
      <c r="Q56" s="715"/>
    </row>
    <row r="57" spans="1:17" ht="13.5" customHeight="1">
      <c r="A57" s="262">
        <v>38</v>
      </c>
      <c r="B57" s="321" t="s">
        <v>470</v>
      </c>
      <c r="C57" s="312">
        <v>5128449</v>
      </c>
      <c r="D57" s="324" t="s">
        <v>12</v>
      </c>
      <c r="E57" s="305" t="s">
        <v>321</v>
      </c>
      <c r="F57" s="312">
        <v>-2000</v>
      </c>
      <c r="G57" s="317">
        <v>19466</v>
      </c>
      <c r="H57" s="318">
        <v>17703</v>
      </c>
      <c r="I57" s="318">
        <f>G57-H57</f>
        <v>1763</v>
      </c>
      <c r="J57" s="318">
        <f>$F57*I57</f>
        <v>-3526000</v>
      </c>
      <c r="K57" s="319">
        <f>J57/1000000</f>
        <v>-3.526</v>
      </c>
      <c r="L57" s="317">
        <v>999998</v>
      </c>
      <c r="M57" s="318">
        <v>1000001</v>
      </c>
      <c r="N57" s="318">
        <f>L57-M57</f>
        <v>-3</v>
      </c>
      <c r="O57" s="318">
        <f>$F57*N57</f>
        <v>6000</v>
      </c>
      <c r="P57" s="319">
        <f>O57/1000000</f>
        <v>0.006</v>
      </c>
      <c r="Q57" s="715"/>
    </row>
    <row r="58" spans="1:17" ht="13.5" customHeight="1">
      <c r="A58" s="262"/>
      <c r="B58" s="323" t="s">
        <v>376</v>
      </c>
      <c r="C58" s="312"/>
      <c r="D58" s="324"/>
      <c r="E58" s="305"/>
      <c r="F58" s="312"/>
      <c r="G58" s="317"/>
      <c r="H58" s="318"/>
      <c r="I58" s="318"/>
      <c r="J58" s="318"/>
      <c r="K58" s="319"/>
      <c r="L58" s="317"/>
      <c r="M58" s="318"/>
      <c r="N58" s="318"/>
      <c r="O58" s="318"/>
      <c r="P58" s="319"/>
      <c r="Q58" s="429"/>
    </row>
    <row r="59" spans="1:17" ht="13.5" customHeight="1">
      <c r="A59" s="262">
        <v>38</v>
      </c>
      <c r="B59" s="321" t="s">
        <v>14</v>
      </c>
      <c r="C59" s="312">
        <v>4902505</v>
      </c>
      <c r="D59" s="324" t="s">
        <v>12</v>
      </c>
      <c r="E59" s="305" t="s">
        <v>321</v>
      </c>
      <c r="F59" s="312">
        <v>-2000</v>
      </c>
      <c r="G59" s="317">
        <v>37595</v>
      </c>
      <c r="H59" s="318">
        <v>33997</v>
      </c>
      <c r="I59" s="318">
        <f>G59-H59</f>
        <v>3598</v>
      </c>
      <c r="J59" s="318">
        <f>$F59*I59</f>
        <v>-7196000</v>
      </c>
      <c r="K59" s="319">
        <f>J59/1000000</f>
        <v>-7.196</v>
      </c>
      <c r="L59" s="317">
        <v>470</v>
      </c>
      <c r="M59" s="318">
        <v>470</v>
      </c>
      <c r="N59" s="318">
        <f>L59-M59</f>
        <v>0</v>
      </c>
      <c r="O59" s="318">
        <f>$F59*N59</f>
        <v>0</v>
      </c>
      <c r="P59" s="319">
        <f>O59/1000000</f>
        <v>0</v>
      </c>
      <c r="Q59" s="454"/>
    </row>
    <row r="60" spans="1:17" ht="13.5" customHeight="1">
      <c r="A60" s="262">
        <v>39</v>
      </c>
      <c r="B60" s="321" t="s">
        <v>15</v>
      </c>
      <c r="C60" s="312">
        <v>5128468</v>
      </c>
      <c r="D60" s="324" t="s">
        <v>12</v>
      </c>
      <c r="E60" s="305" t="s">
        <v>321</v>
      </c>
      <c r="F60" s="312">
        <v>-1000</v>
      </c>
      <c r="G60" s="317">
        <v>114504</v>
      </c>
      <c r="H60" s="318">
        <v>107028</v>
      </c>
      <c r="I60" s="318">
        <f>G60-H60</f>
        <v>7476</v>
      </c>
      <c r="J60" s="318">
        <f>$F60*I60</f>
        <v>-7476000</v>
      </c>
      <c r="K60" s="319">
        <f>J60/1000000</f>
        <v>-7.476</v>
      </c>
      <c r="L60" s="317">
        <v>2090</v>
      </c>
      <c r="M60" s="318">
        <v>2090</v>
      </c>
      <c r="N60" s="318">
        <f>L60-M60</f>
        <v>0</v>
      </c>
      <c r="O60" s="318">
        <f>$F60*N60</f>
        <v>0</v>
      </c>
      <c r="P60" s="319">
        <f>O60/1000000</f>
        <v>0</v>
      </c>
      <c r="Q60" s="434"/>
    </row>
    <row r="61" spans="1:17" ht="13.5" customHeight="1">
      <c r="A61" s="262"/>
      <c r="B61" s="323" t="s">
        <v>466</v>
      </c>
      <c r="C61" s="312"/>
      <c r="D61" s="324"/>
      <c r="E61" s="305"/>
      <c r="F61" s="312"/>
      <c r="G61" s="317"/>
      <c r="H61" s="318"/>
      <c r="I61" s="318"/>
      <c r="J61" s="318"/>
      <c r="K61" s="319"/>
      <c r="L61" s="317"/>
      <c r="M61" s="318"/>
      <c r="N61" s="318"/>
      <c r="O61" s="318"/>
      <c r="P61" s="319"/>
      <c r="Q61" s="434"/>
    </row>
    <row r="62" spans="1:17" ht="13.5" customHeight="1">
      <c r="A62" s="262">
        <v>40</v>
      </c>
      <c r="B62" s="321" t="s">
        <v>14</v>
      </c>
      <c r="C62" s="312" t="s">
        <v>467</v>
      </c>
      <c r="D62" s="324" t="s">
        <v>469</v>
      </c>
      <c r="E62" s="305" t="s">
        <v>321</v>
      </c>
      <c r="F62" s="312">
        <v>-1</v>
      </c>
      <c r="G62" s="317">
        <v>7476000</v>
      </c>
      <c r="H62" s="263">
        <v>7111000</v>
      </c>
      <c r="I62" s="318">
        <f>G62-H62</f>
        <v>365000</v>
      </c>
      <c r="J62" s="318">
        <f>$F62*I62</f>
        <v>-365000</v>
      </c>
      <c r="K62" s="319">
        <f>J62/1000000</f>
        <v>-0.365</v>
      </c>
      <c r="L62" s="317">
        <v>1159000</v>
      </c>
      <c r="M62" s="263">
        <v>1135000</v>
      </c>
      <c r="N62" s="318">
        <f>L62-M62</f>
        <v>24000</v>
      </c>
      <c r="O62" s="318">
        <f>$F62*N62</f>
        <v>-24000</v>
      </c>
      <c r="P62" s="319">
        <f>O62/1000000</f>
        <v>-0.024</v>
      </c>
      <c r="Q62" s="434"/>
    </row>
    <row r="63" spans="1:17" ht="13.5" customHeight="1">
      <c r="A63" s="262">
        <v>41</v>
      </c>
      <c r="B63" s="321" t="s">
        <v>15</v>
      </c>
      <c r="C63" s="312" t="s">
        <v>468</v>
      </c>
      <c r="D63" s="324" t="s">
        <v>469</v>
      </c>
      <c r="E63" s="305" t="s">
        <v>321</v>
      </c>
      <c r="F63" s="312">
        <v>-1</v>
      </c>
      <c r="G63" s="317">
        <v>19764000</v>
      </c>
      <c r="H63" s="263">
        <v>18746000</v>
      </c>
      <c r="I63" s="318">
        <f>G63-H63</f>
        <v>1018000</v>
      </c>
      <c r="J63" s="318">
        <f>$F63*I63</f>
        <v>-1018000</v>
      </c>
      <c r="K63" s="319">
        <f>J63/1000000</f>
        <v>-1.018</v>
      </c>
      <c r="L63" s="317">
        <v>1224000</v>
      </c>
      <c r="M63" s="263">
        <v>1199000</v>
      </c>
      <c r="N63" s="318">
        <f>L63-M63</f>
        <v>25000</v>
      </c>
      <c r="O63" s="318">
        <f>$F63*N63</f>
        <v>-25000</v>
      </c>
      <c r="P63" s="319">
        <f>O63/1000000</f>
        <v>-0.025</v>
      </c>
      <c r="Q63" s="434"/>
    </row>
    <row r="64" spans="1:17" ht="15" customHeight="1">
      <c r="A64" s="262"/>
      <c r="B64" s="323" t="s">
        <v>380</v>
      </c>
      <c r="C64" s="312"/>
      <c r="D64" s="324"/>
      <c r="E64" s="305"/>
      <c r="F64" s="312"/>
      <c r="G64" s="317"/>
      <c r="H64" s="318"/>
      <c r="I64" s="318"/>
      <c r="J64" s="318"/>
      <c r="K64" s="319"/>
      <c r="L64" s="317"/>
      <c r="M64" s="318"/>
      <c r="N64" s="318"/>
      <c r="O64" s="318"/>
      <c r="P64" s="319"/>
      <c r="Q64" s="434"/>
    </row>
    <row r="65" spans="1:17" ht="15.75" customHeight="1">
      <c r="A65" s="262">
        <v>42</v>
      </c>
      <c r="B65" s="321" t="s">
        <v>14</v>
      </c>
      <c r="C65" s="312">
        <v>4864903</v>
      </c>
      <c r="D65" s="324" t="s">
        <v>12</v>
      </c>
      <c r="E65" s="305" t="s">
        <v>321</v>
      </c>
      <c r="F65" s="312">
        <v>-1000</v>
      </c>
      <c r="G65" s="317">
        <v>20736</v>
      </c>
      <c r="H65" s="318">
        <v>18964</v>
      </c>
      <c r="I65" s="318">
        <f>G65-H65</f>
        <v>1772</v>
      </c>
      <c r="J65" s="318">
        <f>$F65*I65</f>
        <v>-1772000</v>
      </c>
      <c r="K65" s="319">
        <f>J65/1000000</f>
        <v>-1.772</v>
      </c>
      <c r="L65" s="317">
        <v>997665</v>
      </c>
      <c r="M65" s="318">
        <v>997665</v>
      </c>
      <c r="N65" s="318">
        <f>L65-M65</f>
        <v>0</v>
      </c>
      <c r="O65" s="318">
        <f>$F65*N65</f>
        <v>0</v>
      </c>
      <c r="P65" s="319">
        <f>O65/1000000</f>
        <v>0</v>
      </c>
      <c r="Q65" s="425"/>
    </row>
    <row r="66" spans="1:17" ht="15" customHeight="1">
      <c r="A66" s="262">
        <v>43</v>
      </c>
      <c r="B66" s="321" t="s">
        <v>15</v>
      </c>
      <c r="C66" s="312">
        <v>4864946</v>
      </c>
      <c r="D66" s="324" t="s">
        <v>12</v>
      </c>
      <c r="E66" s="305" t="s">
        <v>321</v>
      </c>
      <c r="F66" s="312">
        <v>-1000</v>
      </c>
      <c r="G66" s="317">
        <v>54574</v>
      </c>
      <c r="H66" s="318">
        <v>53578</v>
      </c>
      <c r="I66" s="318">
        <f>G66-H66</f>
        <v>996</v>
      </c>
      <c r="J66" s="318">
        <f>$F66*I66</f>
        <v>-996000</v>
      </c>
      <c r="K66" s="319">
        <f>J66/1000000</f>
        <v>-0.996</v>
      </c>
      <c r="L66" s="317">
        <v>1437</v>
      </c>
      <c r="M66" s="318">
        <v>1437</v>
      </c>
      <c r="N66" s="318">
        <f>L66-M66</f>
        <v>0</v>
      </c>
      <c r="O66" s="318">
        <f>$F66*N66</f>
        <v>0</v>
      </c>
      <c r="P66" s="319">
        <f>O66/1000000</f>
        <v>0</v>
      </c>
      <c r="Q66" s="425"/>
    </row>
    <row r="67" spans="1:17" ht="14.25" customHeight="1">
      <c r="A67" s="262"/>
      <c r="B67" s="323" t="s">
        <v>354</v>
      </c>
      <c r="C67" s="312"/>
      <c r="D67" s="324"/>
      <c r="E67" s="305"/>
      <c r="F67" s="312"/>
      <c r="G67" s="317"/>
      <c r="H67" s="318"/>
      <c r="I67" s="318"/>
      <c r="J67" s="318"/>
      <c r="K67" s="319"/>
      <c r="L67" s="317"/>
      <c r="M67" s="318"/>
      <c r="N67" s="318"/>
      <c r="O67" s="318"/>
      <c r="P67" s="319"/>
      <c r="Q67" s="428"/>
    </row>
    <row r="68" spans="1:17" ht="14.25" customHeight="1">
      <c r="A68" s="262"/>
      <c r="B68" s="323" t="s">
        <v>41</v>
      </c>
      <c r="C68" s="312"/>
      <c r="D68" s="324"/>
      <c r="E68" s="305"/>
      <c r="F68" s="312"/>
      <c r="G68" s="317"/>
      <c r="H68" s="318"/>
      <c r="I68" s="318"/>
      <c r="J68" s="318"/>
      <c r="K68" s="319"/>
      <c r="L68" s="317"/>
      <c r="M68" s="318"/>
      <c r="N68" s="318"/>
      <c r="O68" s="318"/>
      <c r="P68" s="319"/>
      <c r="Q68" s="428"/>
    </row>
    <row r="69" spans="1:17" s="460" customFormat="1" ht="15.75" thickBot="1">
      <c r="A69" s="460">
        <v>44</v>
      </c>
      <c r="B69" s="763" t="s">
        <v>42</v>
      </c>
      <c r="C69" s="690">
        <v>4864843</v>
      </c>
      <c r="D69" s="690" t="s">
        <v>12</v>
      </c>
      <c r="E69" s="690" t="s">
        <v>321</v>
      </c>
      <c r="F69" s="690">
        <v>1000</v>
      </c>
      <c r="G69" s="317">
        <v>998128</v>
      </c>
      <c r="H69" s="318">
        <v>998128</v>
      </c>
      <c r="I69" s="690">
        <f>G69-H69</f>
        <v>0</v>
      </c>
      <c r="J69" s="690">
        <f>$F69*I69</f>
        <v>0</v>
      </c>
      <c r="K69" s="690">
        <f>J69/1000000</f>
        <v>0</v>
      </c>
      <c r="L69" s="317">
        <v>24920</v>
      </c>
      <c r="M69" s="318">
        <v>25270</v>
      </c>
      <c r="N69" s="690">
        <f>L69-M69</f>
        <v>-350</v>
      </c>
      <c r="O69" s="690">
        <f>$F69*N69</f>
        <v>-350000</v>
      </c>
      <c r="P69" s="690">
        <f>O69/1000000</f>
        <v>-0.35</v>
      </c>
      <c r="Q69" s="514"/>
    </row>
    <row r="70" spans="1:17" s="714" customFormat="1" ht="16.5" hidden="1" thickBot="1" thickTop="1">
      <c r="A70" s="651"/>
      <c r="B70" s="712"/>
      <c r="C70" s="713"/>
      <c r="D70" s="718"/>
      <c r="F70" s="713"/>
      <c r="G70" s="318" t="e">
        <v>#N/A</v>
      </c>
      <c r="H70" s="318" t="e">
        <v>#N/A</v>
      </c>
      <c r="I70" s="713"/>
      <c r="J70" s="713"/>
      <c r="K70" s="713"/>
      <c r="L70" s="318" t="e">
        <v>#N/A</v>
      </c>
      <c r="M70" s="318" t="e">
        <v>#N/A</v>
      </c>
      <c r="N70" s="713"/>
      <c r="O70" s="713"/>
      <c r="P70" s="713"/>
      <c r="Q70" s="719"/>
    </row>
    <row r="71" spans="1:17" ht="21.75" customHeight="1" thickBot="1" thickTop="1">
      <c r="A71" s="263"/>
      <c r="B71" s="444" t="s">
        <v>286</v>
      </c>
      <c r="C71" s="37"/>
      <c r="D71" s="325"/>
      <c r="E71" s="305"/>
      <c r="F71" s="37"/>
      <c r="G71" s="427"/>
      <c r="H71" s="427"/>
      <c r="I71" s="318"/>
      <c r="J71" s="318"/>
      <c r="K71" s="318"/>
      <c r="L71" s="427"/>
      <c r="M71" s="427"/>
      <c r="N71" s="318"/>
      <c r="O71" s="318"/>
      <c r="P71" s="318"/>
      <c r="Q71" s="501" t="str">
        <f>Q1</f>
        <v>MARCH-2022</v>
      </c>
    </row>
    <row r="72" spans="1:17" ht="15.75" customHeight="1" thickTop="1">
      <c r="A72" s="261"/>
      <c r="B72" s="320" t="s">
        <v>43</v>
      </c>
      <c r="C72" s="303"/>
      <c r="D72" s="326"/>
      <c r="E72" s="326"/>
      <c r="F72" s="303"/>
      <c r="G72" s="317"/>
      <c r="H72" s="318"/>
      <c r="I72" s="502"/>
      <c r="J72" s="502"/>
      <c r="K72" s="503"/>
      <c r="L72" s="318"/>
      <c r="M72" s="318"/>
      <c r="N72" s="502"/>
      <c r="O72" s="502"/>
      <c r="P72" s="503"/>
      <c r="Q72" s="504"/>
    </row>
    <row r="73" spans="1:17" ht="15.75" customHeight="1">
      <c r="A73" s="262">
        <v>45</v>
      </c>
      <c r="B73" s="461" t="s">
        <v>76</v>
      </c>
      <c r="C73" s="312">
        <v>5295200</v>
      </c>
      <c r="D73" s="325" t="s">
        <v>12</v>
      </c>
      <c r="E73" s="305" t="s">
        <v>321</v>
      </c>
      <c r="F73" s="312">
        <v>100</v>
      </c>
      <c r="G73" s="317">
        <v>998049</v>
      </c>
      <c r="H73" s="318">
        <v>998049</v>
      </c>
      <c r="I73" s="318">
        <f>G73-H73</f>
        <v>0</v>
      </c>
      <c r="J73" s="318">
        <f>$F73*I73</f>
        <v>0</v>
      </c>
      <c r="K73" s="319">
        <f>J73/1000000</f>
        <v>0</v>
      </c>
      <c r="L73" s="317">
        <v>999841</v>
      </c>
      <c r="M73" s="318">
        <v>999841</v>
      </c>
      <c r="N73" s="318">
        <f>L73-M73</f>
        <v>0</v>
      </c>
      <c r="O73" s="318">
        <f>$F73*N73</f>
        <v>0</v>
      </c>
      <c r="P73" s="319">
        <f>O73/1000000</f>
        <v>0</v>
      </c>
      <c r="Q73" s="428"/>
    </row>
    <row r="74" spans="1:17" ht="15.75" customHeight="1">
      <c r="A74" s="262"/>
      <c r="B74" s="285" t="s">
        <v>48</v>
      </c>
      <c r="C74" s="313"/>
      <c r="D74" s="327"/>
      <c r="E74" s="327"/>
      <c r="F74" s="313"/>
      <c r="G74" s="317"/>
      <c r="H74" s="318"/>
      <c r="I74" s="318"/>
      <c r="J74" s="318"/>
      <c r="K74" s="319"/>
      <c r="L74" s="317"/>
      <c r="M74" s="318"/>
      <c r="N74" s="318"/>
      <c r="O74" s="318"/>
      <c r="P74" s="319"/>
      <c r="Q74" s="428"/>
    </row>
    <row r="75" spans="1:17" ht="15.75" customHeight="1">
      <c r="A75" s="262">
        <v>46</v>
      </c>
      <c r="B75" s="445" t="s">
        <v>49</v>
      </c>
      <c r="C75" s="313">
        <v>4902572</v>
      </c>
      <c r="D75" s="446" t="s">
        <v>12</v>
      </c>
      <c r="E75" s="305" t="s">
        <v>321</v>
      </c>
      <c r="F75" s="313">
        <v>100</v>
      </c>
      <c r="G75" s="317">
        <v>0</v>
      </c>
      <c r="H75" s="318">
        <v>0</v>
      </c>
      <c r="I75" s="318">
        <f>G75-H75</f>
        <v>0</v>
      </c>
      <c r="J75" s="318">
        <f>$F75*I75</f>
        <v>0</v>
      </c>
      <c r="K75" s="319">
        <f>J75/1000000</f>
        <v>0</v>
      </c>
      <c r="L75" s="317">
        <v>0</v>
      </c>
      <c r="M75" s="318">
        <v>0</v>
      </c>
      <c r="N75" s="318">
        <f>L75-M75</f>
        <v>0</v>
      </c>
      <c r="O75" s="318">
        <f>$F75*N75</f>
        <v>0</v>
      </c>
      <c r="P75" s="319">
        <f>O75/1000000</f>
        <v>0</v>
      </c>
      <c r="Q75" s="736"/>
    </row>
    <row r="76" spans="1:17" ht="15.75" customHeight="1">
      <c r="A76" s="262">
        <v>47</v>
      </c>
      <c r="B76" s="445" t="s">
        <v>50</v>
      </c>
      <c r="C76" s="313">
        <v>4902541</v>
      </c>
      <c r="D76" s="446" t="s">
        <v>12</v>
      </c>
      <c r="E76" s="305" t="s">
        <v>321</v>
      </c>
      <c r="F76" s="313">
        <v>100</v>
      </c>
      <c r="G76" s="317">
        <v>999482</v>
      </c>
      <c r="H76" s="318">
        <v>999482</v>
      </c>
      <c r="I76" s="318">
        <f>G76-H76</f>
        <v>0</v>
      </c>
      <c r="J76" s="318">
        <f>$F76*I76</f>
        <v>0</v>
      </c>
      <c r="K76" s="319">
        <f>J76/1000000</f>
        <v>0</v>
      </c>
      <c r="L76" s="317">
        <v>999486</v>
      </c>
      <c r="M76" s="318">
        <v>999486</v>
      </c>
      <c r="N76" s="318">
        <f>L76-M76</f>
        <v>0</v>
      </c>
      <c r="O76" s="318">
        <f>$F76*N76</f>
        <v>0</v>
      </c>
      <c r="P76" s="319">
        <f>O76/1000000</f>
        <v>0</v>
      </c>
      <c r="Q76" s="428"/>
    </row>
    <row r="77" spans="1:17" ht="15.75" customHeight="1">
      <c r="A77" s="262">
        <v>48</v>
      </c>
      <c r="B77" s="445" t="s">
        <v>51</v>
      </c>
      <c r="C77" s="313">
        <v>4902539</v>
      </c>
      <c r="D77" s="446" t="s">
        <v>12</v>
      </c>
      <c r="E77" s="305" t="s">
        <v>321</v>
      </c>
      <c r="F77" s="313">
        <v>100</v>
      </c>
      <c r="G77" s="317">
        <v>3156</v>
      </c>
      <c r="H77" s="318">
        <v>3182</v>
      </c>
      <c r="I77" s="318">
        <f>G77-H77</f>
        <v>-26</v>
      </c>
      <c r="J77" s="318">
        <f>$F77*I77</f>
        <v>-2600</v>
      </c>
      <c r="K77" s="319">
        <f>J77/1000000</f>
        <v>-0.0026</v>
      </c>
      <c r="L77" s="317">
        <v>32995</v>
      </c>
      <c r="M77" s="318">
        <v>32907</v>
      </c>
      <c r="N77" s="318">
        <f>L77-M77</f>
        <v>88</v>
      </c>
      <c r="O77" s="318">
        <f>$F77*N77</f>
        <v>8800</v>
      </c>
      <c r="P77" s="319">
        <f>O77/1000000</f>
        <v>0.0088</v>
      </c>
      <c r="Q77" s="428"/>
    </row>
    <row r="78" spans="1:17" ht="15.75" customHeight="1">
      <c r="A78" s="262"/>
      <c r="B78" s="285" t="s">
        <v>52</v>
      </c>
      <c r="C78" s="313"/>
      <c r="D78" s="327"/>
      <c r="E78" s="327"/>
      <c r="F78" s="313"/>
      <c r="G78" s="317"/>
      <c r="H78" s="318"/>
      <c r="I78" s="318"/>
      <c r="J78" s="318"/>
      <c r="K78" s="319"/>
      <c r="L78" s="317"/>
      <c r="M78" s="318"/>
      <c r="N78" s="318"/>
      <c r="O78" s="318"/>
      <c r="P78" s="319"/>
      <c r="Q78" s="428"/>
    </row>
    <row r="79" spans="1:17" ht="15.75" customHeight="1">
      <c r="A79" s="262">
        <v>49</v>
      </c>
      <c r="B79" s="445" t="s">
        <v>53</v>
      </c>
      <c r="C79" s="313">
        <v>4902591</v>
      </c>
      <c r="D79" s="446" t="s">
        <v>12</v>
      </c>
      <c r="E79" s="305" t="s">
        <v>321</v>
      </c>
      <c r="F79" s="313">
        <v>1333</v>
      </c>
      <c r="G79" s="317">
        <v>754</v>
      </c>
      <c r="H79" s="318">
        <v>755</v>
      </c>
      <c r="I79" s="318">
        <f aca="true" t="shared" si="15" ref="I79:I84">G79-H79</f>
        <v>-1</v>
      </c>
      <c r="J79" s="318">
        <f aca="true" t="shared" si="16" ref="J79:J84">$F79*I79</f>
        <v>-1333</v>
      </c>
      <c r="K79" s="319">
        <f aca="true" t="shared" si="17" ref="K79:K84">J79/1000000</f>
        <v>-0.001333</v>
      </c>
      <c r="L79" s="317">
        <v>596</v>
      </c>
      <c r="M79" s="318">
        <v>597</v>
      </c>
      <c r="N79" s="318">
        <f aca="true" t="shared" si="18" ref="N79:N84">L79-M79</f>
        <v>-1</v>
      </c>
      <c r="O79" s="318">
        <f aca="true" t="shared" si="19" ref="O79:O84">$F79*N79</f>
        <v>-1333</v>
      </c>
      <c r="P79" s="319">
        <f aca="true" t="shared" si="20" ref="P79:P84">O79/1000000</f>
        <v>-0.001333</v>
      </c>
      <c r="Q79" s="428"/>
    </row>
    <row r="80" spans="1:17" ht="15.75" customHeight="1">
      <c r="A80" s="262">
        <v>50</v>
      </c>
      <c r="B80" s="445" t="s">
        <v>54</v>
      </c>
      <c r="C80" s="313">
        <v>4902528</v>
      </c>
      <c r="D80" s="446" t="s">
        <v>12</v>
      </c>
      <c r="E80" s="305" t="s">
        <v>321</v>
      </c>
      <c r="F80" s="313">
        <v>100</v>
      </c>
      <c r="G80" s="317">
        <v>0</v>
      </c>
      <c r="H80" s="318">
        <v>0</v>
      </c>
      <c r="I80" s="318">
        <f>G80-H80</f>
        <v>0</v>
      </c>
      <c r="J80" s="318">
        <f>$F80*I80</f>
        <v>0</v>
      </c>
      <c r="K80" s="319">
        <f>J80/1000000</f>
        <v>0</v>
      </c>
      <c r="L80" s="317">
        <v>14</v>
      </c>
      <c r="M80" s="318">
        <v>14</v>
      </c>
      <c r="N80" s="318">
        <f>L80-M80</f>
        <v>0</v>
      </c>
      <c r="O80" s="318">
        <f>$F80*N80</f>
        <v>0</v>
      </c>
      <c r="P80" s="319">
        <f>O80/1000000</f>
        <v>0</v>
      </c>
      <c r="Q80" s="428"/>
    </row>
    <row r="81" spans="1:17" ht="15.75" customHeight="1">
      <c r="A81" s="262">
        <v>51</v>
      </c>
      <c r="B81" s="445" t="s">
        <v>55</v>
      </c>
      <c r="C81" s="313">
        <v>4902523</v>
      </c>
      <c r="D81" s="446" t="s">
        <v>12</v>
      </c>
      <c r="E81" s="305" t="s">
        <v>321</v>
      </c>
      <c r="F81" s="313">
        <v>100</v>
      </c>
      <c r="G81" s="317">
        <v>999815</v>
      </c>
      <c r="H81" s="318">
        <v>999815</v>
      </c>
      <c r="I81" s="318">
        <f t="shared" si="15"/>
        <v>0</v>
      </c>
      <c r="J81" s="318">
        <f t="shared" si="16"/>
        <v>0</v>
      </c>
      <c r="K81" s="319">
        <f t="shared" si="17"/>
        <v>0</v>
      </c>
      <c r="L81" s="317">
        <v>999943</v>
      </c>
      <c r="M81" s="318">
        <v>999943</v>
      </c>
      <c r="N81" s="318">
        <f t="shared" si="18"/>
        <v>0</v>
      </c>
      <c r="O81" s="318">
        <f t="shared" si="19"/>
        <v>0</v>
      </c>
      <c r="P81" s="319">
        <f t="shared" si="20"/>
        <v>0</v>
      </c>
      <c r="Q81" s="428"/>
    </row>
    <row r="82" spans="1:17" ht="15.75" customHeight="1">
      <c r="A82" s="262">
        <v>52</v>
      </c>
      <c r="B82" s="445" t="s">
        <v>56</v>
      </c>
      <c r="C82" s="313">
        <v>4865089</v>
      </c>
      <c r="D82" s="446" t="s">
        <v>12</v>
      </c>
      <c r="E82" s="305" t="s">
        <v>321</v>
      </c>
      <c r="F82" s="313">
        <v>100</v>
      </c>
      <c r="G82" s="317">
        <v>0</v>
      </c>
      <c r="H82" s="318">
        <v>0</v>
      </c>
      <c r="I82" s="318">
        <f t="shared" si="15"/>
        <v>0</v>
      </c>
      <c r="J82" s="318">
        <f t="shared" si="16"/>
        <v>0</v>
      </c>
      <c r="K82" s="319">
        <f t="shared" si="17"/>
        <v>0</v>
      </c>
      <c r="L82" s="317">
        <v>0</v>
      </c>
      <c r="M82" s="318">
        <v>0</v>
      </c>
      <c r="N82" s="318">
        <f t="shared" si="18"/>
        <v>0</v>
      </c>
      <c r="O82" s="318">
        <f t="shared" si="19"/>
        <v>0</v>
      </c>
      <c r="P82" s="319">
        <f t="shared" si="20"/>
        <v>0</v>
      </c>
      <c r="Q82" s="428"/>
    </row>
    <row r="83" spans="1:17" ht="15.75" customHeight="1">
      <c r="A83" s="262">
        <v>53</v>
      </c>
      <c r="B83" s="445" t="s">
        <v>57</v>
      </c>
      <c r="C83" s="313">
        <v>4902548</v>
      </c>
      <c r="D83" s="446" t="s">
        <v>12</v>
      </c>
      <c r="E83" s="305" t="s">
        <v>321</v>
      </c>
      <c r="F83" s="462">
        <v>100</v>
      </c>
      <c r="G83" s="317">
        <v>0</v>
      </c>
      <c r="H83" s="318">
        <v>0</v>
      </c>
      <c r="I83" s="318">
        <f t="shared" si="15"/>
        <v>0</v>
      </c>
      <c r="J83" s="318">
        <f t="shared" si="16"/>
        <v>0</v>
      </c>
      <c r="K83" s="319">
        <f t="shared" si="17"/>
        <v>0</v>
      </c>
      <c r="L83" s="317">
        <v>0</v>
      </c>
      <c r="M83" s="318">
        <v>0</v>
      </c>
      <c r="N83" s="318">
        <f t="shared" si="18"/>
        <v>0</v>
      </c>
      <c r="O83" s="318">
        <f t="shared" si="19"/>
        <v>0</v>
      </c>
      <c r="P83" s="319">
        <f t="shared" si="20"/>
        <v>0</v>
      </c>
      <c r="Q83" s="454"/>
    </row>
    <row r="84" spans="1:17" ht="15.75" customHeight="1">
      <c r="A84" s="262">
        <v>54</v>
      </c>
      <c r="B84" s="445" t="s">
        <v>58</v>
      </c>
      <c r="C84" s="313">
        <v>4902564</v>
      </c>
      <c r="D84" s="446" t="s">
        <v>12</v>
      </c>
      <c r="E84" s="305" t="s">
        <v>321</v>
      </c>
      <c r="F84" s="313">
        <v>100</v>
      </c>
      <c r="G84" s="317">
        <v>1925</v>
      </c>
      <c r="H84" s="318">
        <v>1929</v>
      </c>
      <c r="I84" s="318">
        <f t="shared" si="15"/>
        <v>-4</v>
      </c>
      <c r="J84" s="318">
        <f t="shared" si="16"/>
        <v>-400</v>
      </c>
      <c r="K84" s="319">
        <f t="shared" si="17"/>
        <v>-0.0004</v>
      </c>
      <c r="L84" s="317">
        <v>5423</v>
      </c>
      <c r="M84" s="318">
        <v>5194</v>
      </c>
      <c r="N84" s="318">
        <f t="shared" si="18"/>
        <v>229</v>
      </c>
      <c r="O84" s="318">
        <f t="shared" si="19"/>
        <v>22900</v>
      </c>
      <c r="P84" s="319">
        <f t="shared" si="20"/>
        <v>0.0229</v>
      </c>
      <c r="Q84" s="438"/>
    </row>
    <row r="85" spans="1:17" ht="15.75" customHeight="1">
      <c r="A85" s="262"/>
      <c r="B85" s="285" t="s">
        <v>60</v>
      </c>
      <c r="C85" s="313"/>
      <c r="D85" s="327"/>
      <c r="E85" s="327"/>
      <c r="F85" s="313"/>
      <c r="G85" s="317"/>
      <c r="H85" s="318"/>
      <c r="I85" s="318"/>
      <c r="J85" s="318"/>
      <c r="K85" s="319"/>
      <c r="L85" s="317"/>
      <c r="M85" s="318"/>
      <c r="N85" s="318"/>
      <c r="O85" s="318"/>
      <c r="P85" s="319"/>
      <c r="Q85" s="428"/>
    </row>
    <row r="86" spans="1:17" ht="15.75" customHeight="1">
      <c r="A86" s="262">
        <v>55</v>
      </c>
      <c r="B86" s="445" t="s">
        <v>61</v>
      </c>
      <c r="C86" s="313">
        <v>4865088</v>
      </c>
      <c r="D86" s="446" t="s">
        <v>12</v>
      </c>
      <c r="E86" s="305" t="s">
        <v>321</v>
      </c>
      <c r="F86" s="313">
        <v>166.66</v>
      </c>
      <c r="G86" s="317">
        <v>1412</v>
      </c>
      <c r="H86" s="318">
        <v>1412</v>
      </c>
      <c r="I86" s="318">
        <f>G86-H86</f>
        <v>0</v>
      </c>
      <c r="J86" s="318">
        <f>$F86*I86</f>
        <v>0</v>
      </c>
      <c r="K86" s="319">
        <f>J86/1000000</f>
        <v>0</v>
      </c>
      <c r="L86" s="317">
        <v>7172</v>
      </c>
      <c r="M86" s="318">
        <v>7172</v>
      </c>
      <c r="N86" s="318">
        <f>L86-M86</f>
        <v>0</v>
      </c>
      <c r="O86" s="318">
        <f>$F86*N86</f>
        <v>0</v>
      </c>
      <c r="P86" s="319">
        <f>O86/1000000</f>
        <v>0</v>
      </c>
      <c r="Q86" s="452"/>
    </row>
    <row r="87" spans="1:17" ht="15.75" customHeight="1">
      <c r="A87" s="262">
        <v>56</v>
      </c>
      <c r="B87" s="445" t="s">
        <v>62</v>
      </c>
      <c r="C87" s="313">
        <v>4902579</v>
      </c>
      <c r="D87" s="446" t="s">
        <v>12</v>
      </c>
      <c r="E87" s="305" t="s">
        <v>321</v>
      </c>
      <c r="F87" s="313">
        <v>500</v>
      </c>
      <c r="G87" s="317">
        <v>999771</v>
      </c>
      <c r="H87" s="318">
        <v>999768</v>
      </c>
      <c r="I87" s="318">
        <f>G87-H87</f>
        <v>3</v>
      </c>
      <c r="J87" s="318">
        <f>$F87*I87</f>
        <v>1500</v>
      </c>
      <c r="K87" s="319">
        <f>J87/1000000</f>
        <v>0.0015</v>
      </c>
      <c r="L87" s="317">
        <v>2264</v>
      </c>
      <c r="M87" s="318">
        <v>2259</v>
      </c>
      <c r="N87" s="318">
        <f>L87-M87</f>
        <v>5</v>
      </c>
      <c r="O87" s="318">
        <f>$F87*N87</f>
        <v>2500</v>
      </c>
      <c r="P87" s="319">
        <f>O87/1000000</f>
        <v>0.0025</v>
      </c>
      <c r="Q87" s="428"/>
    </row>
    <row r="88" spans="1:17" ht="15.75" customHeight="1">
      <c r="A88" s="262">
        <v>57</v>
      </c>
      <c r="B88" s="445" t="s">
        <v>63</v>
      </c>
      <c r="C88" s="313">
        <v>4902526</v>
      </c>
      <c r="D88" s="446" t="s">
        <v>12</v>
      </c>
      <c r="E88" s="305" t="s">
        <v>321</v>
      </c>
      <c r="F88" s="462">
        <v>500</v>
      </c>
      <c r="G88" s="317">
        <v>24</v>
      </c>
      <c r="H88" s="318">
        <v>24</v>
      </c>
      <c r="I88" s="318">
        <f>G88-H88</f>
        <v>0</v>
      </c>
      <c r="J88" s="318">
        <f>$F88*I88</f>
        <v>0</v>
      </c>
      <c r="K88" s="319">
        <f>J88/1000000</f>
        <v>0</v>
      </c>
      <c r="L88" s="317">
        <v>176</v>
      </c>
      <c r="M88" s="318">
        <v>153</v>
      </c>
      <c r="N88" s="318">
        <f>L88-M88</f>
        <v>23</v>
      </c>
      <c r="O88" s="318">
        <f>$F88*N88</f>
        <v>11500</v>
      </c>
      <c r="P88" s="319">
        <f>O88/1000000</f>
        <v>0.0115</v>
      </c>
      <c r="Q88" s="428"/>
    </row>
    <row r="89" spans="1:17" ht="15.75" customHeight="1">
      <c r="A89" s="262">
        <v>58</v>
      </c>
      <c r="B89" s="445" t="s">
        <v>64</v>
      </c>
      <c r="C89" s="313">
        <v>4865090</v>
      </c>
      <c r="D89" s="446" t="s">
        <v>12</v>
      </c>
      <c r="E89" s="305" t="s">
        <v>321</v>
      </c>
      <c r="F89" s="462">
        <v>500</v>
      </c>
      <c r="G89" s="317">
        <v>1093</v>
      </c>
      <c r="H89" s="318">
        <v>1093</v>
      </c>
      <c r="I89" s="318">
        <f>G89-H89</f>
        <v>0</v>
      </c>
      <c r="J89" s="318">
        <f>$F89*I89</f>
        <v>0</v>
      </c>
      <c r="K89" s="319">
        <f>J89/1000000</f>
        <v>0</v>
      </c>
      <c r="L89" s="317">
        <v>1238</v>
      </c>
      <c r="M89" s="318">
        <v>1126</v>
      </c>
      <c r="N89" s="318">
        <f>L89-M89</f>
        <v>112</v>
      </c>
      <c r="O89" s="318">
        <f>$F89*N89</f>
        <v>56000</v>
      </c>
      <c r="P89" s="319">
        <f>O89/1000000</f>
        <v>0.056</v>
      </c>
      <c r="Q89" s="428"/>
    </row>
    <row r="90" spans="2:17" ht="15.75" customHeight="1">
      <c r="B90" s="285" t="s">
        <v>66</v>
      </c>
      <c r="C90" s="313"/>
      <c r="D90" s="327"/>
      <c r="E90" s="327"/>
      <c r="F90" s="313"/>
      <c r="G90" s="317"/>
      <c r="H90" s="318"/>
      <c r="I90" s="318"/>
      <c r="J90" s="318"/>
      <c r="K90" s="319"/>
      <c r="L90" s="317"/>
      <c r="M90" s="318"/>
      <c r="N90" s="318"/>
      <c r="O90" s="318"/>
      <c r="P90" s="319"/>
      <c r="Q90" s="428"/>
    </row>
    <row r="91" spans="1:17" ht="15.75" customHeight="1">
      <c r="A91" s="262">
        <v>59</v>
      </c>
      <c r="B91" s="445" t="s">
        <v>59</v>
      </c>
      <c r="C91" s="313">
        <v>4902568</v>
      </c>
      <c r="D91" s="446" t="s">
        <v>12</v>
      </c>
      <c r="E91" s="305" t="s">
        <v>321</v>
      </c>
      <c r="F91" s="313">
        <v>100</v>
      </c>
      <c r="G91" s="317">
        <v>992970</v>
      </c>
      <c r="H91" s="318">
        <v>992970</v>
      </c>
      <c r="I91" s="318">
        <f>G91-H91</f>
        <v>0</v>
      </c>
      <c r="J91" s="318">
        <f>$F91*I91</f>
        <v>0</v>
      </c>
      <c r="K91" s="319">
        <f>J91/1000000</f>
        <v>0</v>
      </c>
      <c r="L91" s="317">
        <v>2577</v>
      </c>
      <c r="M91" s="318">
        <v>2630</v>
      </c>
      <c r="N91" s="318">
        <f>L91-M91</f>
        <v>-53</v>
      </c>
      <c r="O91" s="318">
        <f>$F91*N91</f>
        <v>-5300</v>
      </c>
      <c r="P91" s="319">
        <f>O91/1000000</f>
        <v>-0.0053</v>
      </c>
      <c r="Q91" s="438"/>
    </row>
    <row r="92" spans="2:17" ht="15.75" customHeight="1">
      <c r="B92" s="285" t="s">
        <v>67</v>
      </c>
      <c r="C92" s="313"/>
      <c r="D92" s="327"/>
      <c r="E92" s="327"/>
      <c r="F92" s="313"/>
      <c r="G92" s="317"/>
      <c r="H92" s="318"/>
      <c r="I92" s="318"/>
      <c r="J92" s="318"/>
      <c r="K92" s="319"/>
      <c r="L92" s="317"/>
      <c r="M92" s="318"/>
      <c r="N92" s="318"/>
      <c r="O92" s="318"/>
      <c r="P92" s="319"/>
      <c r="Q92" s="428"/>
    </row>
    <row r="93" spans="1:17" ht="15.75" customHeight="1">
      <c r="A93" s="262">
        <v>60</v>
      </c>
      <c r="B93" s="445" t="s">
        <v>68</v>
      </c>
      <c r="C93" s="313">
        <v>4902540</v>
      </c>
      <c r="D93" s="446" t="s">
        <v>12</v>
      </c>
      <c r="E93" s="305" t="s">
        <v>321</v>
      </c>
      <c r="F93" s="313">
        <v>100</v>
      </c>
      <c r="G93" s="317">
        <v>8650</v>
      </c>
      <c r="H93" s="318">
        <v>8691</v>
      </c>
      <c r="I93" s="318">
        <f>G93-H93</f>
        <v>-41</v>
      </c>
      <c r="J93" s="318">
        <f>$F93*I93</f>
        <v>-4100</v>
      </c>
      <c r="K93" s="319">
        <f>J93/1000000</f>
        <v>-0.0041</v>
      </c>
      <c r="L93" s="317">
        <v>14979</v>
      </c>
      <c r="M93" s="318">
        <v>14879</v>
      </c>
      <c r="N93" s="318">
        <f>L93-M93</f>
        <v>100</v>
      </c>
      <c r="O93" s="318">
        <f>$F93*N93</f>
        <v>10000</v>
      </c>
      <c r="P93" s="319">
        <f>O93/1000000</f>
        <v>0.01</v>
      </c>
      <c r="Q93" s="438"/>
    </row>
    <row r="94" spans="1:17" ht="15.75" customHeight="1">
      <c r="A94" s="430">
        <v>61</v>
      </c>
      <c r="B94" s="445" t="s">
        <v>69</v>
      </c>
      <c r="C94" s="313">
        <v>4902520</v>
      </c>
      <c r="D94" s="446" t="s">
        <v>12</v>
      </c>
      <c r="E94" s="305" t="s">
        <v>321</v>
      </c>
      <c r="F94" s="313">
        <v>100</v>
      </c>
      <c r="G94" s="317">
        <v>13017</v>
      </c>
      <c r="H94" s="318">
        <v>12966</v>
      </c>
      <c r="I94" s="318">
        <f>G94-H94</f>
        <v>51</v>
      </c>
      <c r="J94" s="318">
        <f>$F94*I94</f>
        <v>5100</v>
      </c>
      <c r="K94" s="319">
        <f>J94/1000000</f>
        <v>0.0051</v>
      </c>
      <c r="L94" s="317">
        <v>5800</v>
      </c>
      <c r="M94" s="318">
        <v>5720</v>
      </c>
      <c r="N94" s="318">
        <f>L94-M94</f>
        <v>80</v>
      </c>
      <c r="O94" s="318">
        <f>$F94*N94</f>
        <v>8000</v>
      </c>
      <c r="P94" s="319">
        <f>O94/1000000</f>
        <v>0.008</v>
      </c>
      <c r="Q94" s="428"/>
    </row>
    <row r="95" spans="1:17" ht="15.75" customHeight="1">
      <c r="A95" s="262">
        <v>62</v>
      </c>
      <c r="B95" s="445" t="s">
        <v>70</v>
      </c>
      <c r="C95" s="313">
        <v>4902536</v>
      </c>
      <c r="D95" s="446" t="s">
        <v>12</v>
      </c>
      <c r="E95" s="305" t="s">
        <v>321</v>
      </c>
      <c r="F95" s="313">
        <v>100</v>
      </c>
      <c r="G95" s="317">
        <v>31541</v>
      </c>
      <c r="H95" s="318">
        <v>31506</v>
      </c>
      <c r="I95" s="318">
        <f>G95-H95</f>
        <v>35</v>
      </c>
      <c r="J95" s="318">
        <f>$F95*I95</f>
        <v>3500</v>
      </c>
      <c r="K95" s="319">
        <f>J95/1000000</f>
        <v>0.0035</v>
      </c>
      <c r="L95" s="317">
        <v>11033</v>
      </c>
      <c r="M95" s="318">
        <v>10970</v>
      </c>
      <c r="N95" s="318">
        <f>L95-M95</f>
        <v>63</v>
      </c>
      <c r="O95" s="318">
        <f>$F95*N95</f>
        <v>6300</v>
      </c>
      <c r="P95" s="319">
        <f>O95/1000000</f>
        <v>0.0063</v>
      </c>
      <c r="Q95" s="438"/>
    </row>
    <row r="96" spans="1:17" ht="15.75" customHeight="1">
      <c r="A96" s="430"/>
      <c r="B96" s="285" t="s">
        <v>30</v>
      </c>
      <c r="C96" s="313"/>
      <c r="D96" s="327"/>
      <c r="E96" s="327"/>
      <c r="F96" s="313"/>
      <c r="G96" s="317"/>
      <c r="H96" s="318"/>
      <c r="I96" s="318"/>
      <c r="J96" s="318"/>
      <c r="K96" s="319"/>
      <c r="L96" s="317"/>
      <c r="M96" s="318"/>
      <c r="N96" s="318"/>
      <c r="O96" s="318"/>
      <c r="P96" s="319"/>
      <c r="Q96" s="428"/>
    </row>
    <row r="97" spans="1:17" ht="15.75" customHeight="1">
      <c r="A97" s="430">
        <v>63</v>
      </c>
      <c r="B97" s="445" t="s">
        <v>65</v>
      </c>
      <c r="C97" s="313">
        <v>4864797</v>
      </c>
      <c r="D97" s="446" t="s">
        <v>12</v>
      </c>
      <c r="E97" s="305" t="s">
        <v>321</v>
      </c>
      <c r="F97" s="313">
        <v>100</v>
      </c>
      <c r="G97" s="317">
        <v>60347</v>
      </c>
      <c r="H97" s="318">
        <v>60430</v>
      </c>
      <c r="I97" s="318">
        <f>G97-H97</f>
        <v>-83</v>
      </c>
      <c r="J97" s="318">
        <f>$F97*I97</f>
        <v>-8300</v>
      </c>
      <c r="K97" s="319">
        <f>J97/1000000</f>
        <v>-0.0083</v>
      </c>
      <c r="L97" s="317">
        <v>2406</v>
      </c>
      <c r="M97" s="318">
        <v>2406</v>
      </c>
      <c r="N97" s="318">
        <f>L97-M97</f>
        <v>0</v>
      </c>
      <c r="O97" s="318">
        <f>$F97*N97</f>
        <v>0</v>
      </c>
      <c r="P97" s="319">
        <f>O97/1000000</f>
        <v>0</v>
      </c>
      <c r="Q97" s="428"/>
    </row>
    <row r="98" spans="1:17" ht="15.75" customHeight="1">
      <c r="A98" s="431">
        <v>64</v>
      </c>
      <c r="B98" s="445" t="s">
        <v>219</v>
      </c>
      <c r="C98" s="313">
        <v>4865074</v>
      </c>
      <c r="D98" s="446" t="s">
        <v>12</v>
      </c>
      <c r="E98" s="305" t="s">
        <v>321</v>
      </c>
      <c r="F98" s="313">
        <v>133.33</v>
      </c>
      <c r="G98" s="317">
        <v>105</v>
      </c>
      <c r="H98" s="318">
        <v>133</v>
      </c>
      <c r="I98" s="318">
        <f>G98-H98</f>
        <v>-28</v>
      </c>
      <c r="J98" s="318">
        <f>$F98*I98</f>
        <v>-3733.2400000000002</v>
      </c>
      <c r="K98" s="319">
        <f>J98/1000000</f>
        <v>-0.00373324</v>
      </c>
      <c r="L98" s="317">
        <v>790</v>
      </c>
      <c r="M98" s="318">
        <v>790</v>
      </c>
      <c r="N98" s="318">
        <f>L98-M98</f>
        <v>0</v>
      </c>
      <c r="O98" s="318">
        <f>$F98*N98</f>
        <v>0</v>
      </c>
      <c r="P98" s="319">
        <f>O98/1000000</f>
        <v>0</v>
      </c>
      <c r="Q98" s="428"/>
    </row>
    <row r="99" spans="1:17" ht="15.75" customHeight="1">
      <c r="A99" s="431">
        <v>65</v>
      </c>
      <c r="B99" s="445" t="s">
        <v>75</v>
      </c>
      <c r="C99" s="313">
        <v>4902585</v>
      </c>
      <c r="D99" s="446" t="s">
        <v>12</v>
      </c>
      <c r="E99" s="305" t="s">
        <v>321</v>
      </c>
      <c r="F99" s="313">
        <v>-400</v>
      </c>
      <c r="G99" s="317">
        <v>999998</v>
      </c>
      <c r="H99" s="318">
        <v>999998</v>
      </c>
      <c r="I99" s="318">
        <f>G99-H99</f>
        <v>0</v>
      </c>
      <c r="J99" s="318">
        <f>$F99*I99</f>
        <v>0</v>
      </c>
      <c r="K99" s="319">
        <f>J99/1000000</f>
        <v>0</v>
      </c>
      <c r="L99" s="317">
        <v>999997</v>
      </c>
      <c r="M99" s="318">
        <v>999997</v>
      </c>
      <c r="N99" s="318">
        <f>L99-M99</f>
        <v>0</v>
      </c>
      <c r="O99" s="318">
        <f>$F99*N99</f>
        <v>0</v>
      </c>
      <c r="P99" s="319">
        <f>O99/1000000</f>
        <v>0</v>
      </c>
      <c r="Q99" s="457"/>
    </row>
    <row r="100" spans="2:16" ht="15.75" customHeight="1">
      <c r="B100" s="322" t="s">
        <v>71</v>
      </c>
      <c r="C100" s="312"/>
      <c r="D100" s="324"/>
      <c r="E100" s="324"/>
      <c r="F100" s="312"/>
      <c r="G100" s="317"/>
      <c r="H100" s="318"/>
      <c r="I100" s="318"/>
      <c r="J100" s="318"/>
      <c r="K100" s="319"/>
      <c r="L100" s="317"/>
      <c r="M100" s="318"/>
      <c r="N100" s="318"/>
      <c r="O100" s="318"/>
      <c r="P100" s="319"/>
    </row>
    <row r="101" spans="1:17" ht="16.5">
      <c r="A101" s="431">
        <v>66</v>
      </c>
      <c r="B101" s="720" t="s">
        <v>72</v>
      </c>
      <c r="C101" s="312">
        <v>4902577</v>
      </c>
      <c r="D101" s="324" t="s">
        <v>12</v>
      </c>
      <c r="E101" s="305" t="s">
        <v>321</v>
      </c>
      <c r="F101" s="312">
        <v>-400</v>
      </c>
      <c r="G101" s="317">
        <v>995632</v>
      </c>
      <c r="H101" s="318">
        <v>995632</v>
      </c>
      <c r="I101" s="318">
        <f>G101-H101</f>
        <v>0</v>
      </c>
      <c r="J101" s="318">
        <f>$F101*I101</f>
        <v>0</v>
      </c>
      <c r="K101" s="319">
        <f>J101/1000000</f>
        <v>0</v>
      </c>
      <c r="L101" s="317">
        <v>60</v>
      </c>
      <c r="M101" s="318">
        <v>60</v>
      </c>
      <c r="N101" s="318">
        <f>L101-M101</f>
        <v>0</v>
      </c>
      <c r="O101" s="318">
        <f>$F101*N101</f>
        <v>0</v>
      </c>
      <c r="P101" s="319">
        <f>O101/1000000</f>
        <v>0</v>
      </c>
      <c r="Q101" s="721"/>
    </row>
    <row r="102" spans="1:17" ht="16.5">
      <c r="A102" s="431">
        <v>67</v>
      </c>
      <c r="B102" s="720" t="s">
        <v>73</v>
      </c>
      <c r="C102" s="312">
        <v>4902525</v>
      </c>
      <c r="D102" s="324" t="s">
        <v>12</v>
      </c>
      <c r="E102" s="305" t="s">
        <v>321</v>
      </c>
      <c r="F102" s="312">
        <v>400</v>
      </c>
      <c r="G102" s="317">
        <v>999881</v>
      </c>
      <c r="H102" s="318">
        <v>999881</v>
      </c>
      <c r="I102" s="318">
        <f>G102-H102</f>
        <v>0</v>
      </c>
      <c r="J102" s="318">
        <f>$F102*I102</f>
        <v>0</v>
      </c>
      <c r="K102" s="319">
        <f>J102/1000000</f>
        <v>0</v>
      </c>
      <c r="L102" s="317">
        <v>999432</v>
      </c>
      <c r="M102" s="318">
        <v>999432</v>
      </c>
      <c r="N102" s="318">
        <f>L102-M102</f>
        <v>0</v>
      </c>
      <c r="O102" s="318">
        <f>$F102*N102</f>
        <v>0</v>
      </c>
      <c r="P102" s="319">
        <f>O102/1000000</f>
        <v>0</v>
      </c>
      <c r="Q102" s="438"/>
    </row>
    <row r="103" spans="2:17" ht="16.5">
      <c r="B103" s="285" t="s">
        <v>358</v>
      </c>
      <c r="C103" s="312"/>
      <c r="D103" s="324"/>
      <c r="E103" s="305"/>
      <c r="F103" s="312"/>
      <c r="G103" s="317"/>
      <c r="H103" s="318"/>
      <c r="I103" s="318"/>
      <c r="J103" s="318"/>
      <c r="K103" s="319"/>
      <c r="L103" s="317"/>
      <c r="M103" s="318"/>
      <c r="N103" s="318"/>
      <c r="O103" s="318"/>
      <c r="P103" s="319"/>
      <c r="Q103" s="428"/>
    </row>
    <row r="104" spans="1:17" ht="18">
      <c r="A104" s="431">
        <v>68</v>
      </c>
      <c r="B104" s="445" t="s">
        <v>364</v>
      </c>
      <c r="C104" s="291">
        <v>4864983</v>
      </c>
      <c r="D104" s="118" t="s">
        <v>12</v>
      </c>
      <c r="E104" s="91" t="s">
        <v>321</v>
      </c>
      <c r="F104" s="386">
        <v>800</v>
      </c>
      <c r="G104" s="317">
        <v>946620</v>
      </c>
      <c r="H104" s="263">
        <v>948098</v>
      </c>
      <c r="I104" s="300">
        <f>G104-H104</f>
        <v>-1478</v>
      </c>
      <c r="J104" s="300">
        <f>$F104*I104</f>
        <v>-1182400</v>
      </c>
      <c r="K104" s="300">
        <f>J104/1000000</f>
        <v>-1.1824</v>
      </c>
      <c r="L104" s="317">
        <v>999703</v>
      </c>
      <c r="M104" s="263">
        <v>999703</v>
      </c>
      <c r="N104" s="300">
        <f>L104-M104</f>
        <v>0</v>
      </c>
      <c r="O104" s="300">
        <f>$F104*N104</f>
        <v>0</v>
      </c>
      <c r="P104" s="300">
        <f>O104/1000000</f>
        <v>0</v>
      </c>
      <c r="Q104" s="428"/>
    </row>
    <row r="105" spans="1:17" ht="18">
      <c r="A105" s="431">
        <v>69</v>
      </c>
      <c r="B105" s="445" t="s">
        <v>374</v>
      </c>
      <c r="C105" s="291">
        <v>4864950</v>
      </c>
      <c r="D105" s="118" t="s">
        <v>12</v>
      </c>
      <c r="E105" s="91" t="s">
        <v>321</v>
      </c>
      <c r="F105" s="386">
        <v>2000</v>
      </c>
      <c r="G105" s="317">
        <v>992971</v>
      </c>
      <c r="H105" s="318">
        <v>993150</v>
      </c>
      <c r="I105" s="300">
        <f>G105-H105</f>
        <v>-179</v>
      </c>
      <c r="J105" s="300">
        <f>$F105*I105</f>
        <v>-358000</v>
      </c>
      <c r="K105" s="300">
        <f>J105/1000000</f>
        <v>-0.358</v>
      </c>
      <c r="L105" s="317">
        <v>1053</v>
      </c>
      <c r="M105" s="318">
        <v>1053</v>
      </c>
      <c r="N105" s="300">
        <f>L105-M105</f>
        <v>0</v>
      </c>
      <c r="O105" s="300">
        <f>$F105*N105</f>
        <v>0</v>
      </c>
      <c r="P105" s="300">
        <f>O105/1000000</f>
        <v>0</v>
      </c>
      <c r="Q105" s="428"/>
    </row>
    <row r="106" spans="2:17" ht="18">
      <c r="B106" s="285" t="s">
        <v>388</v>
      </c>
      <c r="C106" s="291"/>
      <c r="D106" s="118"/>
      <c r="E106" s="91"/>
      <c r="F106" s="312"/>
      <c r="G106" s="317"/>
      <c r="H106" s="318"/>
      <c r="I106" s="300"/>
      <c r="J106" s="300"/>
      <c r="K106" s="300"/>
      <c r="L106" s="317"/>
      <c r="M106" s="318"/>
      <c r="N106" s="300"/>
      <c r="O106" s="300"/>
      <c r="P106" s="300"/>
      <c r="Q106" s="428"/>
    </row>
    <row r="107" spans="1:17" ht="18">
      <c r="A107" s="431">
        <v>70</v>
      </c>
      <c r="B107" s="445" t="s">
        <v>389</v>
      </c>
      <c r="C107" s="291">
        <v>4864810</v>
      </c>
      <c r="D107" s="118" t="s">
        <v>12</v>
      </c>
      <c r="E107" s="91" t="s">
        <v>321</v>
      </c>
      <c r="F107" s="386">
        <v>200</v>
      </c>
      <c r="G107" s="317">
        <v>967577</v>
      </c>
      <c r="H107" s="318">
        <v>968236</v>
      </c>
      <c r="I107" s="318">
        <f>G107-H107</f>
        <v>-659</v>
      </c>
      <c r="J107" s="318">
        <f>$F107*I107</f>
        <v>-131800</v>
      </c>
      <c r="K107" s="318">
        <f>J107/1000000</f>
        <v>-0.1318</v>
      </c>
      <c r="L107" s="317">
        <v>1726</v>
      </c>
      <c r="M107" s="318">
        <v>1723</v>
      </c>
      <c r="N107" s="318">
        <f>L107-M107</f>
        <v>3</v>
      </c>
      <c r="O107" s="318">
        <f>$F107*N107</f>
        <v>600</v>
      </c>
      <c r="P107" s="319">
        <f>O107/1000000</f>
        <v>0.0006</v>
      </c>
      <c r="Q107" s="428"/>
    </row>
    <row r="108" spans="1:17" s="457" customFormat="1" ht="18">
      <c r="A108" s="341">
        <v>71</v>
      </c>
      <c r="B108" s="652" t="s">
        <v>390</v>
      </c>
      <c r="C108" s="291">
        <v>4864901</v>
      </c>
      <c r="D108" s="118" t="s">
        <v>12</v>
      </c>
      <c r="E108" s="91" t="s">
        <v>321</v>
      </c>
      <c r="F108" s="312">
        <v>250</v>
      </c>
      <c r="G108" s="317">
        <v>992784</v>
      </c>
      <c r="H108" s="318">
        <v>993134</v>
      </c>
      <c r="I108" s="300">
        <f>G108-H108</f>
        <v>-350</v>
      </c>
      <c r="J108" s="300">
        <f>$F108*I108</f>
        <v>-87500</v>
      </c>
      <c r="K108" s="300">
        <f>J108/1000000</f>
        <v>-0.0875</v>
      </c>
      <c r="L108" s="317">
        <v>736</v>
      </c>
      <c r="M108" s="318">
        <v>733</v>
      </c>
      <c r="N108" s="300">
        <f>L108-M108</f>
        <v>3</v>
      </c>
      <c r="O108" s="300">
        <f>$F108*N108</f>
        <v>750</v>
      </c>
      <c r="P108" s="300">
        <f>O108/1000000</f>
        <v>0.00075</v>
      </c>
      <c r="Q108" s="428"/>
    </row>
    <row r="109" spans="1:17" s="457" customFormat="1" ht="18">
      <c r="A109" s="341"/>
      <c r="B109" s="323" t="s">
        <v>429</v>
      </c>
      <c r="C109" s="291"/>
      <c r="D109" s="118"/>
      <c r="E109" s="91"/>
      <c r="F109" s="312"/>
      <c r="G109" s="317"/>
      <c r="H109" s="318"/>
      <c r="I109" s="300"/>
      <c r="J109" s="300"/>
      <c r="K109" s="300"/>
      <c r="L109" s="317"/>
      <c r="M109" s="318"/>
      <c r="N109" s="300"/>
      <c r="O109" s="300"/>
      <c r="P109" s="300"/>
      <c r="Q109" s="428"/>
    </row>
    <row r="110" spans="1:17" s="457" customFormat="1" ht="18">
      <c r="A110" s="341">
        <v>72</v>
      </c>
      <c r="B110" s="652" t="s">
        <v>435</v>
      </c>
      <c r="C110" s="291">
        <v>4864960</v>
      </c>
      <c r="D110" s="118" t="s">
        <v>12</v>
      </c>
      <c r="E110" s="91" t="s">
        <v>321</v>
      </c>
      <c r="F110" s="312">
        <v>1000</v>
      </c>
      <c r="G110" s="317">
        <v>981515</v>
      </c>
      <c r="H110" s="318">
        <v>981978</v>
      </c>
      <c r="I110" s="318">
        <f>G110-H110</f>
        <v>-463</v>
      </c>
      <c r="J110" s="318">
        <f>$F110*I110</f>
        <v>-463000</v>
      </c>
      <c r="K110" s="318">
        <f>J110/1000000</f>
        <v>-0.463</v>
      </c>
      <c r="L110" s="317">
        <v>2342</v>
      </c>
      <c r="M110" s="318">
        <v>2358</v>
      </c>
      <c r="N110" s="318">
        <f>L110-M110</f>
        <v>-16</v>
      </c>
      <c r="O110" s="318">
        <f>$F110*N110</f>
        <v>-16000</v>
      </c>
      <c r="P110" s="319">
        <f>O110/1000000</f>
        <v>-0.016</v>
      </c>
      <c r="Q110" s="428"/>
    </row>
    <row r="111" spans="1:17" ht="18">
      <c r="A111" s="341">
        <v>73</v>
      </c>
      <c r="B111" s="652" t="s">
        <v>436</v>
      </c>
      <c r="C111" s="291">
        <v>5128441</v>
      </c>
      <c r="D111" s="118" t="s">
        <v>12</v>
      </c>
      <c r="E111" s="91" t="s">
        <v>321</v>
      </c>
      <c r="F111" s="505">
        <v>750</v>
      </c>
      <c r="G111" s="317">
        <v>1196</v>
      </c>
      <c r="H111" s="318">
        <v>1232</v>
      </c>
      <c r="I111" s="318">
        <f>G111-H111</f>
        <v>-36</v>
      </c>
      <c r="J111" s="318">
        <f>$F111*I111</f>
        <v>-27000</v>
      </c>
      <c r="K111" s="318">
        <f>J111/1000000</f>
        <v>-0.027</v>
      </c>
      <c r="L111" s="317">
        <v>3423</v>
      </c>
      <c r="M111" s="318">
        <v>3417</v>
      </c>
      <c r="N111" s="318">
        <f>L111-M111</f>
        <v>6</v>
      </c>
      <c r="O111" s="318">
        <f>$F111*N111</f>
        <v>4500</v>
      </c>
      <c r="P111" s="319">
        <f>O111/1000000</f>
        <v>0.0045</v>
      </c>
      <c r="Q111" s="428"/>
    </row>
    <row r="112" spans="2:92" s="460" customFormat="1" ht="15.75" thickBot="1">
      <c r="B112" s="691"/>
      <c r="G112" s="426"/>
      <c r="H112" s="427"/>
      <c r="I112" s="690"/>
      <c r="J112" s="690"/>
      <c r="K112" s="690"/>
      <c r="L112" s="426"/>
      <c r="M112" s="427"/>
      <c r="N112" s="690"/>
      <c r="O112" s="690"/>
      <c r="P112" s="690"/>
      <c r="Q112" s="556"/>
      <c r="R112" s="457"/>
      <c r="S112" s="457"/>
      <c r="T112" s="457"/>
      <c r="U112" s="457"/>
      <c r="V112" s="457"/>
      <c r="W112" s="457"/>
      <c r="X112" s="457"/>
      <c r="Y112" s="457"/>
      <c r="Z112" s="457"/>
      <c r="AA112" s="457"/>
      <c r="AB112" s="457"/>
      <c r="AC112" s="457"/>
      <c r="AD112" s="457"/>
      <c r="AE112" s="457"/>
      <c r="AF112" s="457"/>
      <c r="AG112" s="457"/>
      <c r="AH112" s="457"/>
      <c r="AI112" s="457"/>
      <c r="AJ112" s="457"/>
      <c r="AK112" s="457"/>
      <c r="AL112" s="457"/>
      <c r="AM112" s="457"/>
      <c r="AN112" s="457"/>
      <c r="AO112" s="457"/>
      <c r="AP112" s="457"/>
      <c r="AQ112" s="457"/>
      <c r="AR112" s="457"/>
      <c r="AS112" s="457"/>
      <c r="AT112" s="457"/>
      <c r="AU112" s="457"/>
      <c r="AV112" s="457"/>
      <c r="AW112" s="457"/>
      <c r="AX112" s="457"/>
      <c r="AY112" s="457"/>
      <c r="AZ112" s="457"/>
      <c r="BA112" s="457"/>
      <c r="BB112" s="457"/>
      <c r="BC112" s="457"/>
      <c r="BD112" s="457"/>
      <c r="BE112" s="457"/>
      <c r="BF112" s="457"/>
      <c r="BG112" s="457"/>
      <c r="BH112" s="457"/>
      <c r="BI112" s="457"/>
      <c r="BJ112" s="457"/>
      <c r="BK112" s="457"/>
      <c r="BL112" s="457"/>
      <c r="BM112" s="457"/>
      <c r="BN112" s="457"/>
      <c r="BO112" s="457"/>
      <c r="BP112" s="457"/>
      <c r="BQ112" s="457"/>
      <c r="BR112" s="457"/>
      <c r="BS112" s="457"/>
      <c r="BT112" s="457"/>
      <c r="BU112" s="457"/>
      <c r="BV112" s="457"/>
      <c r="BW112" s="457"/>
      <c r="BX112" s="457"/>
      <c r="BY112" s="457"/>
      <c r="BZ112" s="457"/>
      <c r="CA112" s="457"/>
      <c r="CB112" s="457"/>
      <c r="CC112" s="457"/>
      <c r="CD112" s="457"/>
      <c r="CE112" s="457"/>
      <c r="CF112" s="457"/>
      <c r="CG112" s="457"/>
      <c r="CH112" s="457"/>
      <c r="CI112" s="457"/>
      <c r="CJ112" s="457"/>
      <c r="CK112" s="457"/>
      <c r="CL112" s="457"/>
      <c r="CM112" s="457"/>
      <c r="CN112" s="457"/>
    </row>
    <row r="113" spans="2:16" ht="18.75" thickTop="1">
      <c r="B113" s="145" t="s">
        <v>218</v>
      </c>
      <c r="G113" s="318"/>
      <c r="H113" s="318"/>
      <c r="I113" s="505"/>
      <c r="J113" s="505"/>
      <c r="K113" s="399">
        <f>SUM(K7:K112)</f>
        <v>-59.05149105</v>
      </c>
      <c r="L113" s="318"/>
      <c r="M113" s="318"/>
      <c r="N113" s="505"/>
      <c r="O113" s="505"/>
      <c r="P113" s="399">
        <f>SUM(P7:P112)</f>
        <v>-1.51986621</v>
      </c>
    </row>
    <row r="114" spans="2:16" ht="15">
      <c r="B114" s="15"/>
      <c r="G114" s="318"/>
      <c r="H114" s="318"/>
      <c r="I114" s="505"/>
      <c r="J114" s="505"/>
      <c r="K114" s="505"/>
      <c r="L114" s="318"/>
      <c r="M114" s="318"/>
      <c r="N114" s="505"/>
      <c r="O114" s="505"/>
      <c r="P114" s="505"/>
    </row>
    <row r="115" spans="2:16" ht="15">
      <c r="B115" s="15"/>
      <c r="G115" s="318"/>
      <c r="H115" s="318"/>
      <c r="I115" s="505"/>
      <c r="J115" s="505"/>
      <c r="K115" s="505"/>
      <c r="L115" s="318"/>
      <c r="M115" s="318"/>
      <c r="N115" s="505"/>
      <c r="O115" s="505"/>
      <c r="P115" s="505"/>
    </row>
    <row r="116" spans="2:16" ht="15">
      <c r="B116" s="15"/>
      <c r="G116" s="318"/>
      <c r="H116" s="318"/>
      <c r="I116" s="505"/>
      <c r="J116" s="505"/>
      <c r="K116" s="505"/>
      <c r="L116" s="318"/>
      <c r="M116" s="318"/>
      <c r="N116" s="505"/>
      <c r="O116" s="505"/>
      <c r="P116" s="505"/>
    </row>
    <row r="117" spans="2:16" ht="15">
      <c r="B117" s="15"/>
      <c r="G117" s="318"/>
      <c r="H117" s="318"/>
      <c r="I117" s="505"/>
      <c r="J117" s="505"/>
      <c r="K117" s="505"/>
      <c r="L117" s="318"/>
      <c r="M117" s="318"/>
      <c r="N117" s="505"/>
      <c r="O117" s="505"/>
      <c r="P117" s="505"/>
    </row>
    <row r="118" spans="2:16" ht="15">
      <c r="B118" s="15"/>
      <c r="G118" s="318"/>
      <c r="H118" s="318"/>
      <c r="I118" s="505"/>
      <c r="J118" s="505"/>
      <c r="K118" s="505"/>
      <c r="L118" s="318"/>
      <c r="M118" s="318"/>
      <c r="N118" s="505"/>
      <c r="O118" s="505"/>
      <c r="P118" s="505"/>
    </row>
    <row r="119" spans="1:16" ht="15.75">
      <c r="A119" s="14"/>
      <c r="G119" s="318"/>
      <c r="H119" s="318"/>
      <c r="I119" s="505"/>
      <c r="J119" s="505"/>
      <c r="K119" s="505"/>
      <c r="L119" s="318"/>
      <c r="M119" s="318"/>
      <c r="N119" s="505"/>
      <c r="O119" s="505"/>
      <c r="P119" s="505"/>
    </row>
    <row r="120" spans="1:17" ht="24" thickBot="1">
      <c r="A120" s="174" t="s">
        <v>217</v>
      </c>
      <c r="G120" s="318"/>
      <c r="H120" s="318"/>
      <c r="I120" s="78" t="s">
        <v>370</v>
      </c>
      <c r="J120" s="457"/>
      <c r="K120" s="457"/>
      <c r="L120" s="318"/>
      <c r="M120" s="318"/>
      <c r="N120" s="78" t="s">
        <v>371</v>
      </c>
      <c r="O120" s="457"/>
      <c r="P120" s="457"/>
      <c r="Q120" s="506" t="str">
        <f>Q1</f>
        <v>MARCH-2022</v>
      </c>
    </row>
    <row r="121" spans="1:17" ht="39" customHeight="1" thickBot="1" thickTop="1">
      <c r="A121" s="497" t="s">
        <v>8</v>
      </c>
      <c r="B121" s="476" t="s">
        <v>9</v>
      </c>
      <c r="C121" s="477" t="s">
        <v>1</v>
      </c>
      <c r="D121" s="477" t="s">
        <v>2</v>
      </c>
      <c r="E121" s="477" t="s">
        <v>3</v>
      </c>
      <c r="F121" s="477" t="s">
        <v>10</v>
      </c>
      <c r="G121" s="475" t="str">
        <f>G5</f>
        <v>FINAL READING 31/03/2022</v>
      </c>
      <c r="H121" s="477" t="str">
        <f>H5</f>
        <v>INTIAL READING 01/03/2022</v>
      </c>
      <c r="I121" s="477" t="s">
        <v>4</v>
      </c>
      <c r="J121" s="477" t="s">
        <v>5</v>
      </c>
      <c r="K121" s="498" t="s">
        <v>6</v>
      </c>
      <c r="L121" s="475" t="str">
        <f>L5</f>
        <v>FINAL READING 31/03/2022</v>
      </c>
      <c r="M121" s="477" t="str">
        <f>M5</f>
        <v>INTIAL READING 01/03/2022</v>
      </c>
      <c r="N121" s="477" t="s">
        <v>4</v>
      </c>
      <c r="O121" s="477" t="s">
        <v>5</v>
      </c>
      <c r="P121" s="498" t="s">
        <v>6</v>
      </c>
      <c r="Q121" s="498" t="s">
        <v>284</v>
      </c>
    </row>
    <row r="122" spans="1:16" ht="7.5" customHeight="1" hidden="1" thickBot="1" thickTop="1">
      <c r="A122" s="12"/>
      <c r="B122" s="11"/>
      <c r="C122" s="10"/>
      <c r="D122" s="10"/>
      <c r="E122" s="10"/>
      <c r="F122" s="10"/>
      <c r="G122" s="318"/>
      <c r="H122" s="318"/>
      <c r="I122" s="505"/>
      <c r="J122" s="505"/>
      <c r="K122" s="505"/>
      <c r="L122" s="318"/>
      <c r="M122" s="318"/>
      <c r="N122" s="505"/>
      <c r="O122" s="505"/>
      <c r="P122" s="505"/>
    </row>
    <row r="123" spans="1:17" ht="15.75" customHeight="1" thickTop="1">
      <c r="A123" s="314"/>
      <c r="B123" s="315" t="s">
        <v>25</v>
      </c>
      <c r="C123" s="303"/>
      <c r="D123" s="297"/>
      <c r="E123" s="297"/>
      <c r="F123" s="297"/>
      <c r="G123" s="318"/>
      <c r="H123" s="318"/>
      <c r="I123" s="508"/>
      <c r="J123" s="508"/>
      <c r="K123" s="509"/>
      <c r="L123" s="318"/>
      <c r="M123" s="318"/>
      <c r="N123" s="508"/>
      <c r="O123" s="508"/>
      <c r="P123" s="509"/>
      <c r="Q123" s="504"/>
    </row>
    <row r="124" spans="1:17" ht="15.75" customHeight="1">
      <c r="A124" s="302">
        <v>1</v>
      </c>
      <c r="B124" s="321" t="s">
        <v>74</v>
      </c>
      <c r="C124" s="312">
        <v>4902566</v>
      </c>
      <c r="D124" s="305" t="s">
        <v>12</v>
      </c>
      <c r="E124" s="305" t="s">
        <v>321</v>
      </c>
      <c r="F124" s="312">
        <v>-100</v>
      </c>
      <c r="G124" s="317">
        <v>168</v>
      </c>
      <c r="H124" s="318">
        <v>168</v>
      </c>
      <c r="I124" s="318">
        <f>G124-H124</f>
        <v>0</v>
      </c>
      <c r="J124" s="318">
        <f>$F124*I124</f>
        <v>0</v>
      </c>
      <c r="K124" s="318">
        <f>J124/1000000</f>
        <v>0</v>
      </c>
      <c r="L124" s="317">
        <v>384</v>
      </c>
      <c r="M124" s="318">
        <v>228</v>
      </c>
      <c r="N124" s="318">
        <f>L124-M124</f>
        <v>156</v>
      </c>
      <c r="O124" s="318">
        <f>$F124*N124</f>
        <v>-15600</v>
      </c>
      <c r="P124" s="319">
        <f>O124/1000000</f>
        <v>-0.0156</v>
      </c>
      <c r="Q124" s="428"/>
    </row>
    <row r="125" spans="1:17" ht="16.5">
      <c r="A125" s="302"/>
      <c r="B125" s="322" t="s">
        <v>37</v>
      </c>
      <c r="C125" s="312"/>
      <c r="D125" s="325"/>
      <c r="E125" s="325"/>
      <c r="F125" s="312"/>
      <c r="G125" s="317"/>
      <c r="H125" s="318"/>
      <c r="I125" s="318"/>
      <c r="J125" s="318"/>
      <c r="K125" s="319"/>
      <c r="L125" s="317"/>
      <c r="M125" s="318"/>
      <c r="N125" s="318"/>
      <c r="O125" s="318"/>
      <c r="P125" s="319"/>
      <c r="Q125" s="428"/>
    </row>
    <row r="126" spans="1:17" ht="16.5">
      <c r="A126" s="302">
        <v>2</v>
      </c>
      <c r="B126" s="321" t="s">
        <v>38</v>
      </c>
      <c r="C126" s="312">
        <v>4864787</v>
      </c>
      <c r="D126" s="324" t="s">
        <v>12</v>
      </c>
      <c r="E126" s="305" t="s">
        <v>321</v>
      </c>
      <c r="F126" s="312">
        <v>-800</v>
      </c>
      <c r="G126" s="317">
        <v>346</v>
      </c>
      <c r="H126" s="318">
        <v>346</v>
      </c>
      <c r="I126" s="318">
        <f>G126-H126</f>
        <v>0</v>
      </c>
      <c r="J126" s="318">
        <f>$F126*I126</f>
        <v>0</v>
      </c>
      <c r="K126" s="319">
        <f>J126/1000000</f>
        <v>0</v>
      </c>
      <c r="L126" s="317">
        <v>629</v>
      </c>
      <c r="M126" s="318">
        <v>629</v>
      </c>
      <c r="N126" s="318">
        <f>L126-M126</f>
        <v>0</v>
      </c>
      <c r="O126" s="318">
        <f>$F126*N126</f>
        <v>0</v>
      </c>
      <c r="P126" s="319">
        <f>O126/1000000</f>
        <v>0</v>
      </c>
      <c r="Q126" s="428"/>
    </row>
    <row r="127" spans="1:17" ht="15.75" customHeight="1">
      <c r="A127" s="302"/>
      <c r="B127" s="322" t="s">
        <v>17</v>
      </c>
      <c r="C127" s="312"/>
      <c r="D127" s="324"/>
      <c r="E127" s="305"/>
      <c r="F127" s="312"/>
      <c r="G127" s="317"/>
      <c r="H127" s="318"/>
      <c r="I127" s="318"/>
      <c r="J127" s="318"/>
      <c r="K127" s="319"/>
      <c r="L127" s="317"/>
      <c r="M127" s="318"/>
      <c r="N127" s="318"/>
      <c r="O127" s="318"/>
      <c r="P127" s="319"/>
      <c r="Q127" s="428"/>
    </row>
    <row r="128" spans="1:17" ht="16.5">
      <c r="A128" s="302">
        <v>3</v>
      </c>
      <c r="B128" s="321" t="s">
        <v>18</v>
      </c>
      <c r="C128" s="312">
        <v>4864831</v>
      </c>
      <c r="D128" s="324" t="s">
        <v>12</v>
      </c>
      <c r="E128" s="305" t="s">
        <v>321</v>
      </c>
      <c r="F128" s="312">
        <v>-1000</v>
      </c>
      <c r="G128" s="317">
        <v>1334</v>
      </c>
      <c r="H128" s="318">
        <v>1305</v>
      </c>
      <c r="I128" s="318">
        <f>G128-H128</f>
        <v>29</v>
      </c>
      <c r="J128" s="318">
        <f>$F128*I128</f>
        <v>-29000</v>
      </c>
      <c r="K128" s="319">
        <f>J128/1000000</f>
        <v>-0.029</v>
      </c>
      <c r="L128" s="317">
        <v>522</v>
      </c>
      <c r="M128" s="318">
        <v>518</v>
      </c>
      <c r="N128" s="318">
        <f>L128-M128</f>
        <v>4</v>
      </c>
      <c r="O128" s="318">
        <f>$F128*N128</f>
        <v>-4000</v>
      </c>
      <c r="P128" s="319">
        <f>O128/1000000</f>
        <v>-0.004</v>
      </c>
      <c r="Q128" s="716"/>
    </row>
    <row r="129" spans="1:17" ht="16.5">
      <c r="A129" s="302">
        <v>4</v>
      </c>
      <c r="B129" s="321" t="s">
        <v>19</v>
      </c>
      <c r="C129" s="312">
        <v>4864825</v>
      </c>
      <c r="D129" s="324" t="s">
        <v>12</v>
      </c>
      <c r="E129" s="305" t="s">
        <v>321</v>
      </c>
      <c r="F129" s="312">
        <v>-133.33</v>
      </c>
      <c r="G129" s="317">
        <v>4474</v>
      </c>
      <c r="H129" s="318">
        <v>4436</v>
      </c>
      <c r="I129" s="318">
        <f>G129-H129</f>
        <v>38</v>
      </c>
      <c r="J129" s="318">
        <f>$F129*I129</f>
        <v>-5066.540000000001</v>
      </c>
      <c r="K129" s="319">
        <f>J129/1000000</f>
        <v>-0.0050665400000000005</v>
      </c>
      <c r="L129" s="317">
        <v>7311</v>
      </c>
      <c r="M129" s="318">
        <v>7304</v>
      </c>
      <c r="N129" s="318">
        <f>L129-M129</f>
        <v>7</v>
      </c>
      <c r="O129" s="318">
        <f>$F129*N129</f>
        <v>-933.3100000000001</v>
      </c>
      <c r="P129" s="319">
        <f>O129/1000000</f>
        <v>-0.00093331</v>
      </c>
      <c r="Q129" s="428"/>
    </row>
    <row r="130" spans="1:17" ht="16.5">
      <c r="A130" s="510"/>
      <c r="B130" s="511" t="s">
        <v>44</v>
      </c>
      <c r="C130" s="301"/>
      <c r="D130" s="305"/>
      <c r="E130" s="305"/>
      <c r="F130" s="512"/>
      <c r="G130" s="317"/>
      <c r="H130" s="318"/>
      <c r="I130" s="318"/>
      <c r="J130" s="318"/>
      <c r="K130" s="319"/>
      <c r="L130" s="317"/>
      <c r="M130" s="318"/>
      <c r="N130" s="318"/>
      <c r="O130" s="318"/>
      <c r="P130" s="319"/>
      <c r="Q130" s="428"/>
    </row>
    <row r="131" spans="1:17" ht="16.5">
      <c r="A131" s="302">
        <v>5</v>
      </c>
      <c r="B131" s="461" t="s">
        <v>45</v>
      </c>
      <c r="C131" s="312">
        <v>4865149</v>
      </c>
      <c r="D131" s="325" t="s">
        <v>12</v>
      </c>
      <c r="E131" s="305" t="s">
        <v>321</v>
      </c>
      <c r="F131" s="312">
        <v>-187.5</v>
      </c>
      <c r="G131" s="317">
        <v>997113</v>
      </c>
      <c r="H131" s="318">
        <v>997113</v>
      </c>
      <c r="I131" s="318">
        <f>G131-H131</f>
        <v>0</v>
      </c>
      <c r="J131" s="318">
        <f>$F131*I131</f>
        <v>0</v>
      </c>
      <c r="K131" s="319">
        <f>J131/1000000</f>
        <v>0</v>
      </c>
      <c r="L131" s="317">
        <v>998688</v>
      </c>
      <c r="M131" s="318">
        <v>998780</v>
      </c>
      <c r="N131" s="318">
        <f>L131-M131</f>
        <v>-92</v>
      </c>
      <c r="O131" s="318">
        <f>$F131*N131</f>
        <v>17250</v>
      </c>
      <c r="P131" s="319">
        <f>O131/1000000</f>
        <v>0.01725</v>
      </c>
      <c r="Q131" s="454"/>
    </row>
    <row r="132" spans="1:17" ht="16.5">
      <c r="A132" s="302"/>
      <c r="B132" s="322" t="s">
        <v>33</v>
      </c>
      <c r="C132" s="312"/>
      <c r="D132" s="325"/>
      <c r="E132" s="305"/>
      <c r="F132" s="312"/>
      <c r="G132" s="317"/>
      <c r="H132" s="318"/>
      <c r="I132" s="318"/>
      <c r="J132" s="318"/>
      <c r="K132" s="319"/>
      <c r="L132" s="317"/>
      <c r="M132" s="318"/>
      <c r="N132" s="318"/>
      <c r="O132" s="318"/>
      <c r="P132" s="319"/>
      <c r="Q132" s="428"/>
    </row>
    <row r="133" spans="1:17" ht="16.5">
      <c r="A133" s="302">
        <v>6</v>
      </c>
      <c r="B133" s="321" t="s">
        <v>335</v>
      </c>
      <c r="C133" s="312">
        <v>5128439</v>
      </c>
      <c r="D133" s="324" t="s">
        <v>12</v>
      </c>
      <c r="E133" s="305" t="s">
        <v>321</v>
      </c>
      <c r="F133" s="312">
        <v>-800</v>
      </c>
      <c r="G133" s="317">
        <v>898884</v>
      </c>
      <c r="H133" s="318">
        <v>900093</v>
      </c>
      <c r="I133" s="318">
        <f>G133-H133</f>
        <v>-1209</v>
      </c>
      <c r="J133" s="318">
        <f>$F133*I133</f>
        <v>967200</v>
      </c>
      <c r="K133" s="319">
        <f>J133/1000000</f>
        <v>0.9672</v>
      </c>
      <c r="L133" s="317">
        <v>997776</v>
      </c>
      <c r="M133" s="318">
        <v>997776</v>
      </c>
      <c r="N133" s="318">
        <f>L133-M133</f>
        <v>0</v>
      </c>
      <c r="O133" s="318">
        <f>$F133*N133</f>
        <v>0</v>
      </c>
      <c r="P133" s="319">
        <f>O133/1000000</f>
        <v>0</v>
      </c>
      <c r="Q133" s="428"/>
    </row>
    <row r="134" spans="1:17" ht="16.5">
      <c r="A134" s="302"/>
      <c r="B134" s="323" t="s">
        <v>358</v>
      </c>
      <c r="C134" s="312"/>
      <c r="D134" s="324"/>
      <c r="E134" s="305"/>
      <c r="F134" s="312"/>
      <c r="G134" s="317"/>
      <c r="H134" s="318"/>
      <c r="I134" s="318"/>
      <c r="J134" s="318"/>
      <c r="K134" s="319"/>
      <c r="L134" s="317"/>
      <c r="M134" s="318"/>
      <c r="N134" s="318"/>
      <c r="O134" s="318"/>
      <c r="P134" s="319"/>
      <c r="Q134" s="428"/>
    </row>
    <row r="135" spans="1:17" s="305" customFormat="1" ht="15">
      <c r="A135" s="325">
        <v>7</v>
      </c>
      <c r="B135" s="717" t="s">
        <v>363</v>
      </c>
      <c r="C135" s="341">
        <v>4864971</v>
      </c>
      <c r="D135" s="324" t="s">
        <v>12</v>
      </c>
      <c r="E135" s="305" t="s">
        <v>321</v>
      </c>
      <c r="F135" s="324">
        <v>800</v>
      </c>
      <c r="G135" s="317">
        <v>0</v>
      </c>
      <c r="H135" s="318">
        <v>0</v>
      </c>
      <c r="I135" s="325">
        <f>G135-H135</f>
        <v>0</v>
      </c>
      <c r="J135" s="325">
        <f>$F135*I135</f>
        <v>0</v>
      </c>
      <c r="K135" s="325">
        <f>J135/1000000</f>
        <v>0</v>
      </c>
      <c r="L135" s="317">
        <v>999495</v>
      </c>
      <c r="M135" s="318">
        <v>999495</v>
      </c>
      <c r="N135" s="325">
        <f>L135-M135</f>
        <v>0</v>
      </c>
      <c r="O135" s="325">
        <f>$F135*N135</f>
        <v>0</v>
      </c>
      <c r="P135" s="325">
        <f>O135/1000000</f>
        <v>0</v>
      </c>
      <c r="Q135" s="447"/>
    </row>
    <row r="136" spans="1:17" s="617" customFormat="1" ht="18" customHeight="1">
      <c r="A136" s="337"/>
      <c r="B136" s="711" t="s">
        <v>426</v>
      </c>
      <c r="C136" s="341"/>
      <c r="D136" s="324"/>
      <c r="E136" s="305"/>
      <c r="F136" s="324"/>
      <c r="G136" s="317"/>
      <c r="H136" s="318"/>
      <c r="I136" s="325"/>
      <c r="J136" s="325"/>
      <c r="K136" s="325"/>
      <c r="L136" s="317"/>
      <c r="M136" s="318"/>
      <c r="N136" s="325"/>
      <c r="O136" s="325"/>
      <c r="P136" s="325"/>
      <c r="Q136" s="447"/>
    </row>
    <row r="137" spans="1:17" s="617" customFormat="1" ht="15">
      <c r="A137" s="337">
        <v>8</v>
      </c>
      <c r="B137" s="717" t="s">
        <v>427</v>
      </c>
      <c r="C137" s="341">
        <v>4864952</v>
      </c>
      <c r="D137" s="324" t="s">
        <v>12</v>
      </c>
      <c r="E137" s="305" t="s">
        <v>321</v>
      </c>
      <c r="F137" s="324">
        <v>-625</v>
      </c>
      <c r="G137" s="317">
        <v>991335</v>
      </c>
      <c r="H137" s="325">
        <v>991331</v>
      </c>
      <c r="I137" s="325">
        <f>G137-H137</f>
        <v>4</v>
      </c>
      <c r="J137" s="325">
        <f>$F137*I137</f>
        <v>-2500</v>
      </c>
      <c r="K137" s="325">
        <f>J137/1000000</f>
        <v>-0.0025</v>
      </c>
      <c r="L137" s="317">
        <v>280</v>
      </c>
      <c r="M137" s="325">
        <v>274</v>
      </c>
      <c r="N137" s="325">
        <f>L137-M137</f>
        <v>6</v>
      </c>
      <c r="O137" s="325">
        <f>$F137*N137</f>
        <v>-3750</v>
      </c>
      <c r="P137" s="325">
        <f>O137/1000000</f>
        <v>-0.00375</v>
      </c>
      <c r="Q137" s="447"/>
    </row>
    <row r="138" spans="1:17" s="617" customFormat="1" ht="15">
      <c r="A138" s="337">
        <v>9</v>
      </c>
      <c r="B138" s="717" t="s">
        <v>427</v>
      </c>
      <c r="C138" s="341">
        <v>4865039</v>
      </c>
      <c r="D138" s="324" t="s">
        <v>12</v>
      </c>
      <c r="E138" s="305" t="s">
        <v>321</v>
      </c>
      <c r="F138" s="324">
        <v>-500</v>
      </c>
      <c r="G138" s="317">
        <v>999896</v>
      </c>
      <c r="H138" s="325">
        <v>999797</v>
      </c>
      <c r="I138" s="325">
        <f>G138-H138</f>
        <v>99</v>
      </c>
      <c r="J138" s="325">
        <f>$F138*I138</f>
        <v>-49500</v>
      </c>
      <c r="K138" s="325">
        <f>J138/1000000</f>
        <v>-0.0495</v>
      </c>
      <c r="L138" s="317">
        <v>84</v>
      </c>
      <c r="M138" s="325">
        <v>57</v>
      </c>
      <c r="N138" s="325">
        <f>L138-M138</f>
        <v>27</v>
      </c>
      <c r="O138" s="325">
        <f>$F138*N138</f>
        <v>-13500</v>
      </c>
      <c r="P138" s="325">
        <f>O138/1000000</f>
        <v>-0.0135</v>
      </c>
      <c r="Q138" s="447"/>
    </row>
    <row r="139" spans="1:17" s="617" customFormat="1" ht="15.75">
      <c r="A139" s="337"/>
      <c r="B139" s="711" t="s">
        <v>429</v>
      </c>
      <c r="C139" s="341"/>
      <c r="D139" s="324"/>
      <c r="E139" s="305"/>
      <c r="F139" s="324"/>
      <c r="G139" s="317"/>
      <c r="H139" s="318"/>
      <c r="I139" s="325"/>
      <c r="J139" s="325"/>
      <c r="K139" s="325"/>
      <c r="L139" s="317"/>
      <c r="M139" s="318"/>
      <c r="N139" s="325"/>
      <c r="O139" s="325"/>
      <c r="P139" s="325"/>
      <c r="Q139" s="447"/>
    </row>
    <row r="140" spans="1:17" s="617" customFormat="1" ht="15">
      <c r="A140" s="337">
        <v>10</v>
      </c>
      <c r="B140" s="717" t="s">
        <v>430</v>
      </c>
      <c r="C140" s="341">
        <v>4865158</v>
      </c>
      <c r="D140" s="324" t="s">
        <v>12</v>
      </c>
      <c r="E140" s="305" t="s">
        <v>321</v>
      </c>
      <c r="F140" s="324">
        <v>-200</v>
      </c>
      <c r="G140" s="317">
        <v>992041</v>
      </c>
      <c r="H140" s="318">
        <v>992138</v>
      </c>
      <c r="I140" s="325">
        <f>G140-H140</f>
        <v>-97</v>
      </c>
      <c r="J140" s="325">
        <f>$F140*I140</f>
        <v>19400</v>
      </c>
      <c r="K140" s="325">
        <f>J140/1000000</f>
        <v>0.0194</v>
      </c>
      <c r="L140" s="317">
        <v>15251</v>
      </c>
      <c r="M140" s="318">
        <v>15237</v>
      </c>
      <c r="N140" s="325">
        <f>L140-M140</f>
        <v>14</v>
      </c>
      <c r="O140" s="325">
        <f>$F140*N140</f>
        <v>-2800</v>
      </c>
      <c r="P140" s="325">
        <f>O140/1000000</f>
        <v>-0.0028</v>
      </c>
      <c r="Q140" s="447"/>
    </row>
    <row r="141" spans="1:17" s="617" customFormat="1" ht="15">
      <c r="A141" s="337">
        <v>11</v>
      </c>
      <c r="B141" s="717" t="s">
        <v>431</v>
      </c>
      <c r="C141" s="341">
        <v>4864816</v>
      </c>
      <c r="D141" s="324" t="s">
        <v>12</v>
      </c>
      <c r="E141" s="305" t="s">
        <v>321</v>
      </c>
      <c r="F141" s="324">
        <v>-187.5</v>
      </c>
      <c r="G141" s="317">
        <v>987984</v>
      </c>
      <c r="H141" s="318">
        <v>987984</v>
      </c>
      <c r="I141" s="325">
        <f>G141-H141</f>
        <v>0</v>
      </c>
      <c r="J141" s="325">
        <f>$F141*I141</f>
        <v>0</v>
      </c>
      <c r="K141" s="325">
        <f>J141/1000000</f>
        <v>0</v>
      </c>
      <c r="L141" s="317">
        <v>4781</v>
      </c>
      <c r="M141" s="318">
        <v>4781</v>
      </c>
      <c r="N141" s="325">
        <f>L141-M141</f>
        <v>0</v>
      </c>
      <c r="O141" s="325">
        <f>$F141*N141</f>
        <v>0</v>
      </c>
      <c r="P141" s="325">
        <f>O141/1000000</f>
        <v>0</v>
      </c>
      <c r="Q141" s="447"/>
    </row>
    <row r="142" spans="1:17" s="617" customFormat="1" ht="15">
      <c r="A142" s="337">
        <v>12</v>
      </c>
      <c r="B142" s="717" t="s">
        <v>432</v>
      </c>
      <c r="C142" s="341">
        <v>4864808</v>
      </c>
      <c r="D142" s="324" t="s">
        <v>12</v>
      </c>
      <c r="E142" s="305" t="s">
        <v>321</v>
      </c>
      <c r="F142" s="324">
        <v>-187.5</v>
      </c>
      <c r="G142" s="317">
        <v>981972</v>
      </c>
      <c r="H142" s="318">
        <v>982215</v>
      </c>
      <c r="I142" s="325">
        <f>G142-H142</f>
        <v>-243</v>
      </c>
      <c r="J142" s="325">
        <f>$F142*I142</f>
        <v>45562.5</v>
      </c>
      <c r="K142" s="325">
        <f>J142/1000000</f>
        <v>0.0455625</v>
      </c>
      <c r="L142" s="317">
        <v>3880</v>
      </c>
      <c r="M142" s="318">
        <v>3911</v>
      </c>
      <c r="N142" s="325">
        <f>L142-M142</f>
        <v>-31</v>
      </c>
      <c r="O142" s="325">
        <f>$F142*N142</f>
        <v>5812.5</v>
      </c>
      <c r="P142" s="325">
        <f>O142/1000000</f>
        <v>0.0058125</v>
      </c>
      <c r="Q142" s="447"/>
    </row>
    <row r="143" spans="1:17" s="617" customFormat="1" ht="15">
      <c r="A143" s="337">
        <v>13</v>
      </c>
      <c r="B143" s="717" t="s">
        <v>433</v>
      </c>
      <c r="C143" s="341">
        <v>4865005</v>
      </c>
      <c r="D143" s="324" t="s">
        <v>12</v>
      </c>
      <c r="E143" s="305" t="s">
        <v>321</v>
      </c>
      <c r="F143" s="324">
        <v>-250</v>
      </c>
      <c r="G143" s="317">
        <v>3938</v>
      </c>
      <c r="H143" s="318">
        <v>3953</v>
      </c>
      <c r="I143" s="325">
        <f>G143-H143</f>
        <v>-15</v>
      </c>
      <c r="J143" s="325">
        <f>$F143*I143</f>
        <v>3750</v>
      </c>
      <c r="K143" s="325">
        <f>J143/1000000</f>
        <v>0.00375</v>
      </c>
      <c r="L143" s="317">
        <v>8125</v>
      </c>
      <c r="M143" s="318">
        <v>8122</v>
      </c>
      <c r="N143" s="325">
        <f>L143-M143</f>
        <v>3</v>
      </c>
      <c r="O143" s="325">
        <f>$F143*N143</f>
        <v>-750</v>
      </c>
      <c r="P143" s="325">
        <f>O143/1000000</f>
        <v>-0.00075</v>
      </c>
      <c r="Q143" s="447"/>
    </row>
    <row r="144" spans="1:17" s="305" customFormat="1" ht="15.75" thickBot="1">
      <c r="A144" s="651">
        <v>14</v>
      </c>
      <c r="B144" s="712" t="s">
        <v>434</v>
      </c>
      <c r="C144" s="713">
        <v>4864822</v>
      </c>
      <c r="D144" s="718" t="s">
        <v>12</v>
      </c>
      <c r="E144" s="714" t="s">
        <v>321</v>
      </c>
      <c r="F144" s="713">
        <v>-100</v>
      </c>
      <c r="G144" s="426">
        <v>993338</v>
      </c>
      <c r="H144" s="427">
        <v>993378</v>
      </c>
      <c r="I144" s="713">
        <f>G144-H144</f>
        <v>-40</v>
      </c>
      <c r="J144" s="713">
        <f>$F144*I144</f>
        <v>4000</v>
      </c>
      <c r="K144" s="713">
        <f>J144/1000000</f>
        <v>0.004</v>
      </c>
      <c r="L144" s="426">
        <v>29802</v>
      </c>
      <c r="M144" s="427">
        <v>29811</v>
      </c>
      <c r="N144" s="713">
        <f>L144-M144</f>
        <v>-9</v>
      </c>
      <c r="O144" s="713">
        <f>$F144*N144</f>
        <v>900</v>
      </c>
      <c r="P144" s="713">
        <f>O144/1000000</f>
        <v>0.0009</v>
      </c>
      <c r="Q144" s="804"/>
    </row>
    <row r="145" ht="15.75" thickTop="1">
      <c r="L145" s="318"/>
    </row>
    <row r="146" spans="2:16" ht="18">
      <c r="B146" s="295" t="s">
        <v>285</v>
      </c>
      <c r="K146" s="146">
        <f>SUM(K124:K145)</f>
        <v>0.95384596</v>
      </c>
      <c r="P146" s="146">
        <f>SUM(P124:P145)</f>
        <v>-0.017370809999999997</v>
      </c>
    </row>
    <row r="147" spans="11:16" ht="15.75">
      <c r="K147" s="83"/>
      <c r="P147" s="83"/>
    </row>
    <row r="148" spans="11:16" ht="15.75">
      <c r="K148" s="83"/>
      <c r="P148" s="83"/>
    </row>
    <row r="149" spans="11:16" ht="15.75">
      <c r="K149" s="83"/>
      <c r="P149" s="83"/>
    </row>
    <row r="150" spans="11:16" ht="15.75">
      <c r="K150" s="83"/>
      <c r="P150" s="83"/>
    </row>
    <row r="151" spans="11:16" ht="15.75">
      <c r="K151" s="83"/>
      <c r="P151" s="83"/>
    </row>
    <row r="152" ht="13.5" thickBot="1"/>
    <row r="153" spans="1:17" ht="31.5" customHeight="1">
      <c r="A153" s="132" t="s">
        <v>220</v>
      </c>
      <c r="B153" s="133"/>
      <c r="C153" s="133"/>
      <c r="D153" s="134"/>
      <c r="E153" s="135"/>
      <c r="F153" s="134"/>
      <c r="G153" s="134"/>
      <c r="H153" s="133"/>
      <c r="I153" s="136"/>
      <c r="J153" s="137"/>
      <c r="K153" s="138"/>
      <c r="L153" s="515"/>
      <c r="M153" s="515"/>
      <c r="N153" s="515"/>
      <c r="O153" s="515"/>
      <c r="P153" s="515"/>
      <c r="Q153" s="516"/>
    </row>
    <row r="154" spans="1:17" ht="28.5" customHeight="1">
      <c r="A154" s="139" t="s">
        <v>282</v>
      </c>
      <c r="B154" s="80"/>
      <c r="C154" s="80"/>
      <c r="D154" s="80"/>
      <c r="E154" s="81"/>
      <c r="F154" s="80"/>
      <c r="G154" s="80"/>
      <c r="H154" s="80"/>
      <c r="I154" s="82"/>
      <c r="J154" s="80"/>
      <c r="K154" s="131">
        <f>K113</f>
        <v>-59.05149105</v>
      </c>
      <c r="L154" s="457"/>
      <c r="M154" s="457"/>
      <c r="N154" s="457"/>
      <c r="O154" s="457"/>
      <c r="P154" s="131">
        <f>P113</f>
        <v>-1.51986621</v>
      </c>
      <c r="Q154" s="517"/>
    </row>
    <row r="155" spans="1:17" ht="28.5" customHeight="1">
      <c r="A155" s="139" t="s">
        <v>283</v>
      </c>
      <c r="B155" s="80"/>
      <c r="C155" s="80"/>
      <c r="D155" s="80"/>
      <c r="E155" s="81"/>
      <c r="F155" s="80"/>
      <c r="G155" s="80"/>
      <c r="H155" s="80"/>
      <c r="I155" s="82"/>
      <c r="J155" s="80"/>
      <c r="K155" s="131">
        <f>K146</f>
        <v>0.95384596</v>
      </c>
      <c r="L155" s="457"/>
      <c r="M155" s="457"/>
      <c r="N155" s="457"/>
      <c r="O155" s="457"/>
      <c r="P155" s="131">
        <f>P146</f>
        <v>-0.017370809999999997</v>
      </c>
      <c r="Q155" s="517"/>
    </row>
    <row r="156" spans="1:17" ht="28.5" customHeight="1">
      <c r="A156" s="139" t="s">
        <v>221</v>
      </c>
      <c r="B156" s="80"/>
      <c r="C156" s="80"/>
      <c r="D156" s="80"/>
      <c r="E156" s="81"/>
      <c r="F156" s="80"/>
      <c r="G156" s="80"/>
      <c r="H156" s="80"/>
      <c r="I156" s="82"/>
      <c r="J156" s="80"/>
      <c r="K156" s="131">
        <f>'ROHTAK ROAD'!K43</f>
        <v>-0.81279375</v>
      </c>
      <c r="L156" s="457"/>
      <c r="M156" s="457"/>
      <c r="N156" s="457"/>
      <c r="O156" s="457"/>
      <c r="P156" s="131">
        <f>'ROHTAK ROAD'!P43</f>
        <v>0.014115625</v>
      </c>
      <c r="Q156" s="517"/>
    </row>
    <row r="157" spans="1:17" ht="27.75" customHeight="1" thickBot="1">
      <c r="A157" s="141" t="s">
        <v>222</v>
      </c>
      <c r="B157" s="140"/>
      <c r="C157" s="140"/>
      <c r="D157" s="140"/>
      <c r="E157" s="140"/>
      <c r="F157" s="140"/>
      <c r="G157" s="140"/>
      <c r="H157" s="140"/>
      <c r="I157" s="140"/>
      <c r="J157" s="140"/>
      <c r="K157" s="393">
        <f>SUM(K154:K156)</f>
        <v>-58.91043884</v>
      </c>
      <c r="L157" s="518"/>
      <c r="M157" s="518"/>
      <c r="N157" s="518"/>
      <c r="O157" s="518"/>
      <c r="P157" s="393">
        <f>SUM(P154:P156)</f>
        <v>-1.523121395</v>
      </c>
      <c r="Q157" s="519"/>
    </row>
    <row r="161" ht="13.5" thickBot="1">
      <c r="A161" s="230"/>
    </row>
    <row r="162" spans="1:17" ht="12.75">
      <c r="A162" s="520"/>
      <c r="B162" s="521"/>
      <c r="C162" s="521"/>
      <c r="D162" s="521"/>
      <c r="E162" s="521"/>
      <c r="F162" s="521"/>
      <c r="G162" s="521"/>
      <c r="H162" s="515"/>
      <c r="I162" s="515"/>
      <c r="J162" s="515"/>
      <c r="K162" s="515"/>
      <c r="L162" s="515"/>
      <c r="M162" s="515"/>
      <c r="N162" s="515"/>
      <c r="O162" s="515"/>
      <c r="P162" s="515"/>
      <c r="Q162" s="516"/>
    </row>
    <row r="163" spans="1:17" ht="23.25">
      <c r="A163" s="522" t="s">
        <v>302</v>
      </c>
      <c r="B163" s="523"/>
      <c r="C163" s="523"/>
      <c r="D163" s="523"/>
      <c r="E163" s="523"/>
      <c r="F163" s="523"/>
      <c r="G163" s="523"/>
      <c r="H163" s="457"/>
      <c r="I163" s="457"/>
      <c r="J163" s="457"/>
      <c r="K163" s="457"/>
      <c r="L163" s="457"/>
      <c r="M163" s="457"/>
      <c r="N163" s="457"/>
      <c r="O163" s="457"/>
      <c r="P163" s="457"/>
      <c r="Q163" s="517"/>
    </row>
    <row r="164" spans="1:17" ht="12.75">
      <c r="A164" s="524"/>
      <c r="B164" s="523"/>
      <c r="C164" s="523"/>
      <c r="D164" s="523"/>
      <c r="E164" s="523"/>
      <c r="F164" s="523"/>
      <c r="G164" s="523"/>
      <c r="H164" s="457"/>
      <c r="I164" s="457"/>
      <c r="J164" s="457"/>
      <c r="K164" s="457"/>
      <c r="L164" s="457"/>
      <c r="M164" s="457"/>
      <c r="N164" s="457"/>
      <c r="O164" s="457"/>
      <c r="P164" s="457"/>
      <c r="Q164" s="517"/>
    </row>
    <row r="165" spans="1:17" ht="15.75">
      <c r="A165" s="525"/>
      <c r="B165" s="526"/>
      <c r="C165" s="526"/>
      <c r="D165" s="526"/>
      <c r="E165" s="526"/>
      <c r="F165" s="526"/>
      <c r="G165" s="526"/>
      <c r="H165" s="457"/>
      <c r="I165" s="457"/>
      <c r="J165" s="457"/>
      <c r="K165" s="527" t="s">
        <v>314</v>
      </c>
      <c r="L165" s="457"/>
      <c r="M165" s="457"/>
      <c r="N165" s="457"/>
      <c r="O165" s="457"/>
      <c r="P165" s="527" t="s">
        <v>315</v>
      </c>
      <c r="Q165" s="517"/>
    </row>
    <row r="166" spans="1:17" ht="12.75">
      <c r="A166" s="528"/>
      <c r="B166" s="91"/>
      <c r="C166" s="91"/>
      <c r="D166" s="91"/>
      <c r="E166" s="91"/>
      <c r="F166" s="91"/>
      <c r="G166" s="91"/>
      <c r="H166" s="457"/>
      <c r="I166" s="457"/>
      <c r="J166" s="457"/>
      <c r="K166" s="457"/>
      <c r="L166" s="457"/>
      <c r="M166" s="457"/>
      <c r="N166" s="457"/>
      <c r="O166" s="457"/>
      <c r="P166" s="457"/>
      <c r="Q166" s="517"/>
    </row>
    <row r="167" spans="1:17" ht="12.75">
      <c r="A167" s="528"/>
      <c r="B167" s="91"/>
      <c r="C167" s="91"/>
      <c r="D167" s="91"/>
      <c r="E167" s="91"/>
      <c r="F167" s="91"/>
      <c r="G167" s="91"/>
      <c r="H167" s="457"/>
      <c r="I167" s="457"/>
      <c r="J167" s="457"/>
      <c r="K167" s="457"/>
      <c r="L167" s="457"/>
      <c r="M167" s="457"/>
      <c r="N167" s="457"/>
      <c r="O167" s="457"/>
      <c r="P167" s="457"/>
      <c r="Q167" s="517"/>
    </row>
    <row r="168" spans="1:17" ht="24.75" customHeight="1">
      <c r="A168" s="529" t="s">
        <v>305</v>
      </c>
      <c r="B168" s="530"/>
      <c r="C168" s="530"/>
      <c r="D168" s="531"/>
      <c r="E168" s="531"/>
      <c r="F168" s="532"/>
      <c r="G168" s="531"/>
      <c r="H168" s="457"/>
      <c r="I168" s="457"/>
      <c r="J168" s="457"/>
      <c r="K168" s="533">
        <f>K157</f>
        <v>-58.91043884</v>
      </c>
      <c r="L168" s="531" t="s">
        <v>303</v>
      </c>
      <c r="M168" s="457"/>
      <c r="N168" s="457"/>
      <c r="O168" s="457"/>
      <c r="P168" s="533">
        <f>P157</f>
        <v>-1.523121395</v>
      </c>
      <c r="Q168" s="534" t="s">
        <v>303</v>
      </c>
    </row>
    <row r="169" spans="1:17" ht="15">
      <c r="A169" s="535"/>
      <c r="B169" s="536"/>
      <c r="C169" s="536"/>
      <c r="D169" s="523"/>
      <c r="E169" s="523"/>
      <c r="F169" s="537"/>
      <c r="G169" s="523"/>
      <c r="H169" s="457"/>
      <c r="I169" s="457"/>
      <c r="J169" s="457"/>
      <c r="K169" s="513"/>
      <c r="L169" s="523"/>
      <c r="M169" s="457"/>
      <c r="N169" s="457"/>
      <c r="O169" s="457"/>
      <c r="P169" s="513"/>
      <c r="Q169" s="538"/>
    </row>
    <row r="170" spans="1:17" ht="22.5" customHeight="1">
      <c r="A170" s="539" t="s">
        <v>304</v>
      </c>
      <c r="B170" s="43"/>
      <c r="C170" s="43"/>
      <c r="D170" s="523"/>
      <c r="E170" s="523"/>
      <c r="F170" s="540"/>
      <c r="G170" s="531"/>
      <c r="H170" s="457"/>
      <c r="I170" s="457"/>
      <c r="J170" s="457"/>
      <c r="K170" s="533">
        <f>'STEPPED UP GENCO'!K40</f>
        <v>-3.6721322680052793</v>
      </c>
      <c r="L170" s="531" t="s">
        <v>303</v>
      </c>
      <c r="M170" s="457"/>
      <c r="N170" s="457"/>
      <c r="O170" s="457"/>
      <c r="P170" s="533">
        <f>'STEPPED UP GENCO'!P40</f>
        <v>-0.0071881968396</v>
      </c>
      <c r="Q170" s="534" t="s">
        <v>303</v>
      </c>
    </row>
    <row r="171" spans="1:17" ht="12.75">
      <c r="A171" s="541"/>
      <c r="B171" s="457"/>
      <c r="C171" s="457"/>
      <c r="D171" s="457"/>
      <c r="E171" s="457"/>
      <c r="F171" s="457"/>
      <c r="G171" s="457"/>
      <c r="H171" s="457"/>
      <c r="I171" s="457"/>
      <c r="J171" s="457"/>
      <c r="K171" s="457"/>
      <c r="L171" s="457"/>
      <c r="M171" s="457"/>
      <c r="N171" s="457"/>
      <c r="O171" s="457"/>
      <c r="P171" s="457"/>
      <c r="Q171" s="517"/>
    </row>
    <row r="172" spans="1:17" ht="2.25" customHeight="1">
      <c r="A172" s="541"/>
      <c r="B172" s="457"/>
      <c r="C172" s="457"/>
      <c r="D172" s="457"/>
      <c r="E172" s="457"/>
      <c r="F172" s="457"/>
      <c r="G172" s="457"/>
      <c r="H172" s="457"/>
      <c r="I172" s="457"/>
      <c r="J172" s="457"/>
      <c r="K172" s="457"/>
      <c r="L172" s="457"/>
      <c r="M172" s="457"/>
      <c r="N172" s="457"/>
      <c r="O172" s="457"/>
      <c r="P172" s="457"/>
      <c r="Q172" s="517"/>
    </row>
    <row r="173" spans="1:17" ht="7.5" customHeight="1">
      <c r="A173" s="541"/>
      <c r="B173" s="457"/>
      <c r="C173" s="457"/>
      <c r="D173" s="457"/>
      <c r="E173" s="457"/>
      <c r="F173" s="457"/>
      <c r="G173" s="457"/>
      <c r="H173" s="457"/>
      <c r="I173" s="457"/>
      <c r="J173" s="457"/>
      <c r="K173" s="457"/>
      <c r="L173" s="457"/>
      <c r="M173" s="457"/>
      <c r="N173" s="457"/>
      <c r="O173" s="457"/>
      <c r="P173" s="457"/>
      <c r="Q173" s="517"/>
    </row>
    <row r="174" spans="1:17" ht="21" thickBot="1">
      <c r="A174" s="542"/>
      <c r="B174" s="518"/>
      <c r="C174" s="518"/>
      <c r="D174" s="518"/>
      <c r="E174" s="518"/>
      <c r="F174" s="518"/>
      <c r="G174" s="518"/>
      <c r="H174" s="543"/>
      <c r="I174" s="543"/>
      <c r="J174" s="544" t="s">
        <v>306</v>
      </c>
      <c r="K174" s="545">
        <f>SUM(K168:K173)</f>
        <v>-62.582571108005276</v>
      </c>
      <c r="L174" s="543" t="s">
        <v>303</v>
      </c>
      <c r="M174" s="546"/>
      <c r="N174" s="518"/>
      <c r="O174" s="518"/>
      <c r="P174" s="545">
        <f>SUM(P168:P173)</f>
        <v>-1.5303095918396</v>
      </c>
      <c r="Q174" s="547" t="s">
        <v>303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70" max="16" man="1"/>
    <brk id="1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4" customWidth="1"/>
    <col min="2" max="2" width="12.00390625" style="424" customWidth="1"/>
    <col min="3" max="3" width="9.8515625" style="424" bestFit="1" customWidth="1"/>
    <col min="4" max="5" width="9.140625" style="424" customWidth="1"/>
    <col min="6" max="6" width="9.28125" style="424" bestFit="1" customWidth="1"/>
    <col min="7" max="7" width="13.00390625" style="424" customWidth="1"/>
    <col min="8" max="8" width="12.140625" style="424" customWidth="1"/>
    <col min="9" max="9" width="9.28125" style="424" bestFit="1" customWidth="1"/>
    <col min="10" max="10" width="10.57421875" style="424" bestFit="1" customWidth="1"/>
    <col min="11" max="11" width="10.00390625" style="424" customWidth="1"/>
    <col min="12" max="13" width="11.8515625" style="424" customWidth="1"/>
    <col min="14" max="14" width="9.28125" style="424" bestFit="1" customWidth="1"/>
    <col min="15" max="15" width="10.57421875" style="424" bestFit="1" customWidth="1"/>
    <col min="16" max="16" width="12.7109375" style="424" customWidth="1"/>
    <col min="17" max="17" width="12.28125" style="424" customWidth="1"/>
    <col min="18" max="16384" width="9.140625" style="424" customWidth="1"/>
  </cols>
  <sheetData>
    <row r="1" spans="1:16" ht="24" thickBot="1">
      <c r="A1" s="3"/>
      <c r="G1" s="457"/>
      <c r="H1" s="457"/>
      <c r="I1" s="44" t="s">
        <v>370</v>
      </c>
      <c r="J1" s="457"/>
      <c r="K1" s="457"/>
      <c r="L1" s="457"/>
      <c r="M1" s="457"/>
      <c r="N1" s="44" t="s">
        <v>371</v>
      </c>
      <c r="O1" s="457"/>
      <c r="P1" s="457"/>
    </row>
    <row r="2" spans="1:17" ht="39.75" thickBot="1" thickTop="1">
      <c r="A2" s="475" t="s">
        <v>8</v>
      </c>
      <c r="B2" s="476" t="s">
        <v>9</v>
      </c>
      <c r="C2" s="477" t="s">
        <v>1</v>
      </c>
      <c r="D2" s="477" t="s">
        <v>2</v>
      </c>
      <c r="E2" s="477" t="s">
        <v>3</v>
      </c>
      <c r="F2" s="477" t="s">
        <v>10</v>
      </c>
      <c r="G2" s="475" t="str">
        <f>NDPL!G5</f>
        <v>FINAL READING 31/03/2022</v>
      </c>
      <c r="H2" s="477" t="str">
        <f>NDPL!H5</f>
        <v>INTIAL READING 01/03/2022</v>
      </c>
      <c r="I2" s="477" t="s">
        <v>4</v>
      </c>
      <c r="J2" s="477" t="s">
        <v>5</v>
      </c>
      <c r="K2" s="477" t="s">
        <v>6</v>
      </c>
      <c r="L2" s="475" t="str">
        <f>NDPL!G5</f>
        <v>FINAL READING 31/03/2022</v>
      </c>
      <c r="M2" s="477" t="str">
        <f>NDPL!H5</f>
        <v>INTIAL READING 01/03/2022</v>
      </c>
      <c r="N2" s="477" t="s">
        <v>4</v>
      </c>
      <c r="O2" s="477" t="s">
        <v>5</v>
      </c>
      <c r="P2" s="498" t="s">
        <v>6</v>
      </c>
      <c r="Q2" s="640"/>
    </row>
    <row r="3" ht="14.25" thickBot="1" thickTop="1"/>
    <row r="4" spans="1:17" ht="13.5" thickTop="1">
      <c r="A4" s="436"/>
      <c r="B4" s="243" t="s">
        <v>316</v>
      </c>
      <c r="C4" s="435"/>
      <c r="D4" s="435"/>
      <c r="E4" s="435"/>
      <c r="F4" s="555"/>
      <c r="G4" s="436"/>
      <c r="H4" s="435"/>
      <c r="I4" s="435"/>
      <c r="J4" s="435"/>
      <c r="K4" s="555"/>
      <c r="L4" s="436"/>
      <c r="M4" s="435"/>
      <c r="N4" s="435"/>
      <c r="O4" s="435"/>
      <c r="P4" s="555"/>
      <c r="Q4" s="504"/>
    </row>
    <row r="5" spans="1:17" ht="12.75">
      <c r="A5" s="641"/>
      <c r="B5" s="120" t="s">
        <v>320</v>
      </c>
      <c r="C5" s="121" t="s">
        <v>255</v>
      </c>
      <c r="D5" s="457"/>
      <c r="E5" s="457"/>
      <c r="F5" s="634"/>
      <c r="G5" s="641"/>
      <c r="H5" s="457"/>
      <c r="I5" s="457"/>
      <c r="J5" s="457"/>
      <c r="K5" s="634"/>
      <c r="L5" s="641"/>
      <c r="M5" s="457"/>
      <c r="N5" s="457"/>
      <c r="O5" s="457"/>
      <c r="P5" s="634"/>
      <c r="Q5" s="428"/>
    </row>
    <row r="6" spans="1:17" ht="15">
      <c r="A6" s="456">
        <v>1</v>
      </c>
      <c r="B6" s="457" t="s">
        <v>317</v>
      </c>
      <c r="C6" s="458">
        <v>5100238</v>
      </c>
      <c r="D6" s="118" t="s">
        <v>12</v>
      </c>
      <c r="E6" s="118" t="s">
        <v>257</v>
      </c>
      <c r="F6" s="459">
        <v>750</v>
      </c>
      <c r="G6" s="317" t="e">
        <v>#N/A</v>
      </c>
      <c r="H6" s="263">
        <v>81377</v>
      </c>
      <c r="I6" s="373" t="e">
        <f>G6-H6</f>
        <v>#N/A</v>
      </c>
      <c r="J6" s="373" t="e">
        <f>$F6*I6</f>
        <v>#N/A</v>
      </c>
      <c r="K6" s="443" t="e">
        <f>J6/1000000</f>
        <v>#N/A</v>
      </c>
      <c r="L6" s="317" t="e">
        <v>#N/A</v>
      </c>
      <c r="M6" s="263">
        <v>999899</v>
      </c>
      <c r="N6" s="373" t="e">
        <f>L6-M6</f>
        <v>#N/A</v>
      </c>
      <c r="O6" s="373" t="e">
        <f>$F6*N6</f>
        <v>#N/A</v>
      </c>
      <c r="P6" s="443" t="e">
        <f>O6/1000000</f>
        <v>#N/A</v>
      </c>
      <c r="Q6" s="438"/>
    </row>
    <row r="7" spans="1:17" s="704" customFormat="1" ht="15">
      <c r="A7" s="694">
        <v>2</v>
      </c>
      <c r="B7" s="695" t="s">
        <v>318</v>
      </c>
      <c r="C7" s="696">
        <v>5295188</v>
      </c>
      <c r="D7" s="697" t="s">
        <v>12</v>
      </c>
      <c r="E7" s="697" t="s">
        <v>257</v>
      </c>
      <c r="F7" s="698">
        <v>1500</v>
      </c>
      <c r="G7" s="699" t="e">
        <v>#N/A</v>
      </c>
      <c r="H7" s="700" t="e">
        <v>#N/A</v>
      </c>
      <c r="I7" s="701" t="e">
        <f>G7-H7</f>
        <v>#N/A</v>
      </c>
      <c r="J7" s="701" t="e">
        <f>$F7*I7</f>
        <v>#N/A</v>
      </c>
      <c r="K7" s="702" t="e">
        <f>J7/1000000</f>
        <v>#N/A</v>
      </c>
      <c r="L7" s="699" t="e">
        <v>#N/A</v>
      </c>
      <c r="M7" s="700" t="e">
        <v>#N/A</v>
      </c>
      <c r="N7" s="701" t="e">
        <f>L7-M7</f>
        <v>#N/A</v>
      </c>
      <c r="O7" s="701" t="e">
        <f>$F7*N7</f>
        <v>#N/A</v>
      </c>
      <c r="P7" s="702" t="e">
        <f>O7/1000000</f>
        <v>#N/A</v>
      </c>
      <c r="Q7" s="703"/>
    </row>
    <row r="8" spans="1:17" s="493" customFormat="1" ht="15">
      <c r="A8" s="484">
        <v>3</v>
      </c>
      <c r="B8" s="485" t="s">
        <v>319</v>
      </c>
      <c r="C8" s="486">
        <v>4864840</v>
      </c>
      <c r="D8" s="487" t="s">
        <v>12</v>
      </c>
      <c r="E8" s="487" t="s">
        <v>257</v>
      </c>
      <c r="F8" s="488">
        <v>750</v>
      </c>
      <c r="G8" s="489">
        <v>804440</v>
      </c>
      <c r="H8" s="318">
        <v>807080</v>
      </c>
      <c r="I8" s="490">
        <f>G8-H8</f>
        <v>-2640</v>
      </c>
      <c r="J8" s="490">
        <f>$F8*I8</f>
        <v>-1980000</v>
      </c>
      <c r="K8" s="491">
        <f>J8/1000000</f>
        <v>-1.98</v>
      </c>
      <c r="L8" s="489">
        <v>998653</v>
      </c>
      <c r="M8" s="318">
        <v>998653</v>
      </c>
      <c r="N8" s="490">
        <f>L8-M8</f>
        <v>0</v>
      </c>
      <c r="O8" s="490">
        <f>$F8*N8</f>
        <v>0</v>
      </c>
      <c r="P8" s="491">
        <f>O8/1000000</f>
        <v>0</v>
      </c>
      <c r="Q8" s="492"/>
    </row>
    <row r="9" spans="1:17" ht="12.75">
      <c r="A9" s="456"/>
      <c r="B9" s="457"/>
      <c r="C9" s="458"/>
      <c r="D9" s="457"/>
      <c r="E9" s="457"/>
      <c r="F9" s="459"/>
      <c r="G9" s="456"/>
      <c r="H9" s="458"/>
      <c r="I9" s="457"/>
      <c r="J9" s="457"/>
      <c r="K9" s="634"/>
      <c r="L9" s="456"/>
      <c r="M9" s="458"/>
      <c r="N9" s="457"/>
      <c r="O9" s="457"/>
      <c r="P9" s="634"/>
      <c r="Q9" s="428"/>
    </row>
    <row r="10" spans="1:17" ht="12.75">
      <c r="A10" s="641"/>
      <c r="B10" s="457"/>
      <c r="C10" s="457"/>
      <c r="D10" s="457"/>
      <c r="E10" s="457"/>
      <c r="F10" s="634"/>
      <c r="G10" s="456"/>
      <c r="H10" s="458"/>
      <c r="I10" s="457"/>
      <c r="J10" s="457"/>
      <c r="K10" s="634"/>
      <c r="L10" s="456"/>
      <c r="M10" s="458"/>
      <c r="N10" s="457"/>
      <c r="O10" s="457"/>
      <c r="P10" s="634"/>
      <c r="Q10" s="428"/>
    </row>
    <row r="11" spans="1:17" ht="12.75">
      <c r="A11" s="641"/>
      <c r="B11" s="457"/>
      <c r="C11" s="457"/>
      <c r="D11" s="457"/>
      <c r="E11" s="457"/>
      <c r="F11" s="634"/>
      <c r="G11" s="456"/>
      <c r="H11" s="458"/>
      <c r="I11" s="457"/>
      <c r="J11" s="457"/>
      <c r="K11" s="634"/>
      <c r="L11" s="456"/>
      <c r="M11" s="458"/>
      <c r="N11" s="457"/>
      <c r="O11" s="457"/>
      <c r="P11" s="634"/>
      <c r="Q11" s="428"/>
    </row>
    <row r="12" spans="1:17" ht="12.75">
      <c r="A12" s="641"/>
      <c r="B12" s="457"/>
      <c r="C12" s="457"/>
      <c r="D12" s="457"/>
      <c r="E12" s="457"/>
      <c r="F12" s="634"/>
      <c r="G12" s="456"/>
      <c r="H12" s="458"/>
      <c r="I12" s="121" t="s">
        <v>293</v>
      </c>
      <c r="J12" s="457"/>
      <c r="K12" s="500" t="e">
        <f>SUM(K6:K8)</f>
        <v>#N/A</v>
      </c>
      <c r="L12" s="456"/>
      <c r="M12" s="458"/>
      <c r="N12" s="121" t="s">
        <v>293</v>
      </c>
      <c r="O12" s="457"/>
      <c r="P12" s="500" t="e">
        <f>SUM(P6:P8)</f>
        <v>#N/A</v>
      </c>
      <c r="Q12" s="428"/>
    </row>
    <row r="13" spans="1:17" ht="12.75">
      <c r="A13" s="641"/>
      <c r="B13" s="457"/>
      <c r="C13" s="457"/>
      <c r="D13" s="457"/>
      <c r="E13" s="457"/>
      <c r="F13" s="634"/>
      <c r="G13" s="456"/>
      <c r="H13" s="458"/>
      <c r="I13" s="289"/>
      <c r="J13" s="457"/>
      <c r="K13" s="183"/>
      <c r="L13" s="456"/>
      <c r="M13" s="458"/>
      <c r="N13" s="289"/>
      <c r="O13" s="457"/>
      <c r="P13" s="183"/>
      <c r="Q13" s="428"/>
    </row>
    <row r="14" spans="1:17" ht="12.75">
      <c r="A14" s="641"/>
      <c r="B14" s="457"/>
      <c r="C14" s="457"/>
      <c r="D14" s="457"/>
      <c r="E14" s="457"/>
      <c r="F14" s="634"/>
      <c r="G14" s="456"/>
      <c r="H14" s="458"/>
      <c r="I14" s="457"/>
      <c r="J14" s="457"/>
      <c r="K14" s="634"/>
      <c r="L14" s="456"/>
      <c r="M14" s="458"/>
      <c r="N14" s="457"/>
      <c r="O14" s="457"/>
      <c r="P14" s="634"/>
      <c r="Q14" s="428"/>
    </row>
    <row r="15" spans="1:17" ht="12.75">
      <c r="A15" s="641"/>
      <c r="B15" s="114" t="s">
        <v>142</v>
      </c>
      <c r="C15" s="457"/>
      <c r="D15" s="457"/>
      <c r="E15" s="457"/>
      <c r="F15" s="634"/>
      <c r="G15" s="456"/>
      <c r="H15" s="458"/>
      <c r="I15" s="457"/>
      <c r="J15" s="457"/>
      <c r="K15" s="634"/>
      <c r="L15" s="456"/>
      <c r="M15" s="458"/>
      <c r="N15" s="457"/>
      <c r="O15" s="457"/>
      <c r="P15" s="634"/>
      <c r="Q15" s="428"/>
    </row>
    <row r="16" spans="1:17" ht="12.75">
      <c r="A16" s="642"/>
      <c r="B16" s="114" t="s">
        <v>254</v>
      </c>
      <c r="C16" s="105" t="s">
        <v>255</v>
      </c>
      <c r="D16" s="105"/>
      <c r="E16" s="106"/>
      <c r="F16" s="107"/>
      <c r="G16" s="108"/>
      <c r="H16" s="458"/>
      <c r="I16" s="457"/>
      <c r="J16" s="457"/>
      <c r="K16" s="634"/>
      <c r="L16" s="456"/>
      <c r="M16" s="458"/>
      <c r="N16" s="457"/>
      <c r="O16" s="457"/>
      <c r="P16" s="634"/>
      <c r="Q16" s="428"/>
    </row>
    <row r="17" spans="1:17" ht="15">
      <c r="A17" s="108">
        <v>1</v>
      </c>
      <c r="B17" s="109" t="s">
        <v>256</v>
      </c>
      <c r="C17" s="110">
        <v>5100232</v>
      </c>
      <c r="D17" s="111" t="s">
        <v>12</v>
      </c>
      <c r="E17" s="111" t="s">
        <v>257</v>
      </c>
      <c r="F17" s="112">
        <v>5000</v>
      </c>
      <c r="G17" s="317">
        <v>1246</v>
      </c>
      <c r="H17" s="263">
        <v>1411</v>
      </c>
      <c r="I17" s="373">
        <f>G17-H17</f>
        <v>-165</v>
      </c>
      <c r="J17" s="373">
        <f>$F17*I17</f>
        <v>-825000</v>
      </c>
      <c r="K17" s="443">
        <f>J17/1000000</f>
        <v>-0.825</v>
      </c>
      <c r="L17" s="317">
        <v>13231</v>
      </c>
      <c r="M17" s="263">
        <v>13230</v>
      </c>
      <c r="N17" s="373">
        <f>L17-M17</f>
        <v>1</v>
      </c>
      <c r="O17" s="373">
        <f>$F17*N17</f>
        <v>5000</v>
      </c>
      <c r="P17" s="443">
        <f>O17/1000000</f>
        <v>0.005</v>
      </c>
      <c r="Q17" s="428"/>
    </row>
    <row r="18" spans="1:17" ht="15">
      <c r="A18" s="108">
        <v>2</v>
      </c>
      <c r="B18" s="117" t="s">
        <v>258</v>
      </c>
      <c r="C18" s="110">
        <v>4864938</v>
      </c>
      <c r="D18" s="111" t="s">
        <v>12</v>
      </c>
      <c r="E18" s="111" t="s">
        <v>257</v>
      </c>
      <c r="F18" s="112">
        <v>1000</v>
      </c>
      <c r="G18" s="317">
        <v>999964</v>
      </c>
      <c r="H18" s="318">
        <v>999964</v>
      </c>
      <c r="I18" s="373">
        <f>G18-H18</f>
        <v>0</v>
      </c>
      <c r="J18" s="373">
        <f>$F18*I18</f>
        <v>0</v>
      </c>
      <c r="K18" s="443">
        <f>J18/1000000</f>
        <v>0</v>
      </c>
      <c r="L18" s="317">
        <v>863601</v>
      </c>
      <c r="M18" s="318">
        <v>863409</v>
      </c>
      <c r="N18" s="373">
        <f>L18-M18</f>
        <v>192</v>
      </c>
      <c r="O18" s="373">
        <f>$F18*N18</f>
        <v>192000</v>
      </c>
      <c r="P18" s="443">
        <f>O18/1000000</f>
        <v>0.192</v>
      </c>
      <c r="Q18" s="438"/>
    </row>
    <row r="19" spans="1:17" ht="15">
      <c r="A19" s="108">
        <v>3</v>
      </c>
      <c r="B19" s="109" t="s">
        <v>259</v>
      </c>
      <c r="C19" s="110">
        <v>4864947</v>
      </c>
      <c r="D19" s="111" t="s">
        <v>12</v>
      </c>
      <c r="E19" s="111" t="s">
        <v>257</v>
      </c>
      <c r="F19" s="112">
        <v>1000</v>
      </c>
      <c r="G19" s="317">
        <v>981986</v>
      </c>
      <c r="H19" s="318">
        <v>981242</v>
      </c>
      <c r="I19" s="373">
        <f>G19-H19</f>
        <v>744</v>
      </c>
      <c r="J19" s="373">
        <f>$F19*I19</f>
        <v>744000</v>
      </c>
      <c r="K19" s="443">
        <f>J19/1000000</f>
        <v>0.744</v>
      </c>
      <c r="L19" s="317">
        <v>2628</v>
      </c>
      <c r="M19" s="318">
        <v>1995</v>
      </c>
      <c r="N19" s="373">
        <f>L19-M19</f>
        <v>633</v>
      </c>
      <c r="O19" s="373">
        <f>$F19*N19</f>
        <v>633000</v>
      </c>
      <c r="P19" s="443">
        <f>O19/1000000</f>
        <v>0.633</v>
      </c>
      <c r="Q19" s="644"/>
    </row>
    <row r="20" spans="1:17" ht="12.75">
      <c r="A20" s="108"/>
      <c r="B20" s="109"/>
      <c r="C20" s="110"/>
      <c r="D20" s="111"/>
      <c r="E20" s="111"/>
      <c r="F20" s="113"/>
      <c r="G20" s="122"/>
      <c r="H20" s="457"/>
      <c r="I20" s="373"/>
      <c r="J20" s="373"/>
      <c r="K20" s="443"/>
      <c r="L20" s="575"/>
      <c r="M20" s="574"/>
      <c r="N20" s="373"/>
      <c r="O20" s="373"/>
      <c r="P20" s="443"/>
      <c r="Q20" s="428"/>
    </row>
    <row r="21" spans="1:17" ht="12.75">
      <c r="A21" s="641"/>
      <c r="B21" s="457"/>
      <c r="C21" s="457"/>
      <c r="D21" s="457"/>
      <c r="E21" s="457"/>
      <c r="F21" s="634"/>
      <c r="G21" s="641"/>
      <c r="H21" s="457"/>
      <c r="I21" s="457"/>
      <c r="J21" s="457"/>
      <c r="K21" s="634"/>
      <c r="L21" s="641"/>
      <c r="M21" s="457"/>
      <c r="N21" s="457"/>
      <c r="O21" s="457"/>
      <c r="P21" s="634"/>
      <c r="Q21" s="428"/>
    </row>
    <row r="22" spans="1:17" ht="12.75">
      <c r="A22" s="641"/>
      <c r="B22" s="457"/>
      <c r="C22" s="457"/>
      <c r="D22" s="457"/>
      <c r="E22" s="457"/>
      <c r="F22" s="634"/>
      <c r="G22" s="641"/>
      <c r="H22" s="457"/>
      <c r="I22" s="457"/>
      <c r="J22" s="457"/>
      <c r="K22" s="634"/>
      <c r="L22" s="641"/>
      <c r="M22" s="457"/>
      <c r="N22" s="457"/>
      <c r="O22" s="457"/>
      <c r="P22" s="634"/>
      <c r="Q22" s="428"/>
    </row>
    <row r="23" spans="1:17" ht="12.75">
      <c r="A23" s="641"/>
      <c r="B23" s="457"/>
      <c r="C23" s="457"/>
      <c r="D23" s="457"/>
      <c r="E23" s="457"/>
      <c r="F23" s="634"/>
      <c r="G23" s="641"/>
      <c r="H23" s="457"/>
      <c r="I23" s="121" t="s">
        <v>293</v>
      </c>
      <c r="J23" s="457"/>
      <c r="K23" s="500">
        <f>SUM(K17:K19)</f>
        <v>-0.08099999999999996</v>
      </c>
      <c r="L23" s="641"/>
      <c r="M23" s="457"/>
      <c r="N23" s="121" t="s">
        <v>293</v>
      </c>
      <c r="O23" s="457"/>
      <c r="P23" s="500">
        <f>SUM(P17:P19)</f>
        <v>0.8300000000000001</v>
      </c>
      <c r="Q23" s="428"/>
    </row>
    <row r="24" spans="1:17" ht="13.5" thickBot="1">
      <c r="A24" s="556"/>
      <c r="B24" s="460"/>
      <c r="C24" s="460"/>
      <c r="D24" s="460"/>
      <c r="E24" s="460"/>
      <c r="F24" s="557"/>
      <c r="G24" s="556"/>
      <c r="H24" s="460"/>
      <c r="I24" s="460"/>
      <c r="J24" s="460"/>
      <c r="K24" s="557"/>
      <c r="L24" s="556"/>
      <c r="M24" s="460"/>
      <c r="N24" s="460"/>
      <c r="O24" s="460"/>
      <c r="P24" s="557"/>
      <c r="Q24" s="514"/>
    </row>
    <row r="25" ht="13.5" thickTop="1"/>
    <row r="34" ht="12.75">
      <c r="L34" s="424" t="s">
        <v>465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3"/>
      <c r="B1" s="277"/>
      <c r="C1" s="784"/>
    </row>
    <row r="2" spans="1:3" ht="20.25">
      <c r="A2" s="783"/>
      <c r="B2" s="277"/>
      <c r="C2" s="784"/>
    </row>
    <row r="3" spans="1:3" ht="20.25">
      <c r="A3" s="783"/>
      <c r="B3" s="277"/>
      <c r="C3" s="784"/>
    </row>
    <row r="4" spans="1:3" ht="20.25">
      <c r="A4" s="783"/>
      <c r="B4" s="277"/>
      <c r="C4" s="784"/>
    </row>
    <row r="5" spans="1:3" ht="20.25">
      <c r="A5" s="783"/>
      <c r="B5" s="277"/>
      <c r="C5" s="784"/>
    </row>
    <row r="6" spans="1:3" ht="20.25">
      <c r="A6" s="783"/>
      <c r="B6" s="277"/>
      <c r="C6" s="784"/>
    </row>
    <row r="7" spans="1:3" ht="20.25">
      <c r="A7" s="783"/>
      <c r="B7" s="277"/>
      <c r="C7" s="784"/>
    </row>
    <row r="8" spans="1:3" ht="20.25">
      <c r="A8" s="783"/>
      <c r="B8" s="277"/>
      <c r="C8" s="784"/>
    </row>
    <row r="9" spans="1:3" ht="20.25">
      <c r="A9" s="783"/>
      <c r="B9" s="277"/>
      <c r="C9" s="784"/>
    </row>
    <row r="10" spans="1:3" ht="20.25">
      <c r="A10" s="783"/>
      <c r="B10" s="277"/>
      <c r="C10" s="784"/>
    </row>
    <row r="11" spans="1:3" ht="20.25">
      <c r="A11" s="783"/>
      <c r="B11" s="277"/>
      <c r="C11" s="784"/>
    </row>
    <row r="12" spans="1:3" ht="20.25">
      <c r="A12" s="783"/>
      <c r="B12" s="277"/>
      <c r="C12" s="784"/>
    </row>
    <row r="13" spans="1:3" ht="20.25">
      <c r="A13" s="783"/>
      <c r="B13" s="277"/>
      <c r="C13" s="784"/>
    </row>
    <row r="14" spans="1:3" ht="20.25">
      <c r="A14" s="783"/>
      <c r="B14" s="277"/>
      <c r="C14" s="784"/>
    </row>
    <row r="15" spans="1:3" ht="20.25">
      <c r="A15" s="783"/>
      <c r="B15" s="277"/>
      <c r="C15" s="784"/>
    </row>
    <row r="16" spans="1:3" ht="20.25">
      <c r="A16" s="783"/>
      <c r="B16" s="277"/>
      <c r="C16" s="784"/>
    </row>
    <row r="17" spans="1:3" ht="20.25">
      <c r="A17" s="782"/>
      <c r="B17" s="279"/>
      <c r="C17" s="784"/>
    </row>
    <row r="18" spans="1:3" ht="20.25">
      <c r="A18" s="783"/>
      <c r="B18" s="277"/>
      <c r="C18" s="784"/>
    </row>
    <row r="19" spans="1:3" ht="20.25">
      <c r="A19" s="783"/>
      <c r="B19" s="277"/>
      <c r="C19" s="784"/>
    </row>
    <row r="20" spans="1:3" ht="20.25">
      <c r="A20" s="783"/>
      <c r="B20" s="277"/>
      <c r="C20" s="784"/>
    </row>
    <row r="21" spans="1:3" ht="20.25">
      <c r="A21" s="783"/>
      <c r="B21" s="277"/>
      <c r="C21" s="784"/>
    </row>
    <row r="22" spans="1:3" ht="20.25">
      <c r="A22" s="783"/>
      <c r="B22" s="277"/>
      <c r="C22" s="784"/>
    </row>
    <row r="23" spans="1:3" ht="20.25">
      <c r="A23" s="783"/>
      <c r="C23" s="784"/>
    </row>
    <row r="24" spans="1:3" ht="20.25">
      <c r="A24" s="783"/>
      <c r="C24" s="784"/>
    </row>
    <row r="25" spans="1:3" ht="20.25">
      <c r="A25" s="783"/>
      <c r="C25" s="784"/>
    </row>
    <row r="26" spans="1:3" ht="20.25">
      <c r="A26" s="783"/>
      <c r="B26" s="277"/>
      <c r="C26" s="784"/>
    </row>
    <row r="27" spans="1:3" ht="20.25">
      <c r="A27" s="783"/>
      <c r="B27" s="277"/>
      <c r="C27" s="784"/>
    </row>
    <row r="28" spans="1:3" ht="20.25">
      <c r="A28" s="783"/>
      <c r="B28" s="277"/>
      <c r="C28" s="784"/>
    </row>
    <row r="29" spans="1:3" ht="20.25">
      <c r="A29" s="783"/>
      <c r="B29" s="277"/>
      <c r="C29" s="784"/>
    </row>
    <row r="30" spans="1:3" ht="20.25">
      <c r="A30" s="783"/>
      <c r="B30" s="277"/>
      <c r="C30" s="784"/>
    </row>
    <row r="31" spans="1:3" ht="20.25">
      <c r="A31" s="783"/>
      <c r="B31" s="277"/>
      <c r="C31" s="784"/>
    </row>
    <row r="32" spans="1:3" ht="12.75">
      <c r="A32" s="154"/>
      <c r="B32" s="154"/>
      <c r="C32" s="784"/>
    </row>
    <row r="33" spans="1:3" ht="12.75">
      <c r="A33" s="154"/>
      <c r="B33" s="154"/>
      <c r="C33" s="784"/>
    </row>
    <row r="34" spans="1:3" ht="12.75">
      <c r="A34" s="153"/>
      <c r="B34" s="153"/>
      <c r="C34" s="784"/>
    </row>
    <row r="35" spans="1:3" ht="12.75">
      <c r="A35" s="154"/>
      <c r="B35" s="154"/>
      <c r="C35" s="784"/>
    </row>
    <row r="36" spans="1:3" ht="12.75">
      <c r="A36" s="154"/>
      <c r="B36" s="154"/>
      <c r="C36" s="784"/>
    </row>
    <row r="37" spans="1:3" ht="12.75">
      <c r="A37" s="154"/>
      <c r="B37" s="154"/>
      <c r="C37" s="784"/>
    </row>
    <row r="38" spans="1:3" ht="12.75">
      <c r="A38" s="154"/>
      <c r="B38" s="154"/>
      <c r="C38" s="784"/>
    </row>
    <row r="39" spans="1:3" ht="12.75">
      <c r="A39" s="154"/>
      <c r="B39" s="154"/>
      <c r="C39" s="784"/>
    </row>
    <row r="40" spans="1:3" ht="12.75">
      <c r="A40" s="154"/>
      <c r="B40" s="154"/>
      <c r="C40" s="784"/>
    </row>
    <row r="41" spans="1:3" ht="12.75">
      <c r="A41" s="154"/>
      <c r="B41" s="154"/>
      <c r="C41" s="784"/>
    </row>
    <row r="42" spans="1:3" ht="12.75">
      <c r="A42" s="154"/>
      <c r="B42" s="154"/>
      <c r="C42" s="784"/>
    </row>
    <row r="43" spans="1:3" ht="12.75">
      <c r="A43" s="154"/>
      <c r="B43" s="154"/>
      <c r="C43" s="784"/>
    </row>
    <row r="44" spans="1:3" ht="12.75">
      <c r="A44" s="154"/>
      <c r="B44" s="154"/>
      <c r="C44" s="784"/>
    </row>
    <row r="45" spans="1:3" ht="14.25">
      <c r="A45" s="305"/>
      <c r="B45" s="305"/>
      <c r="C45" s="784"/>
    </row>
    <row r="46" spans="1:3" ht="12.75">
      <c r="A46" s="154"/>
      <c r="B46" s="154"/>
      <c r="C46" s="784"/>
    </row>
    <row r="47" spans="1:3" ht="12.75">
      <c r="A47" s="154"/>
      <c r="B47" s="154"/>
      <c r="C47" s="784"/>
    </row>
    <row r="48" spans="1:3" ht="12.75">
      <c r="A48" s="154"/>
      <c r="B48" s="154"/>
      <c r="C48" s="784"/>
    </row>
    <row r="49" spans="1:3" ht="12.75">
      <c r="A49" s="154"/>
      <c r="B49" s="154"/>
      <c r="C49" s="784"/>
    </row>
    <row r="50" spans="1:3" ht="12.75">
      <c r="A50" s="154"/>
      <c r="B50" s="154"/>
      <c r="C50" s="784"/>
    </row>
    <row r="51" spans="1:3" ht="12.75">
      <c r="A51" s="154"/>
      <c r="B51" s="154"/>
      <c r="C51" s="784"/>
    </row>
    <row r="52" spans="1:3" ht="12.75">
      <c r="A52" s="457"/>
      <c r="B52" s="457"/>
      <c r="C52" s="784"/>
    </row>
    <row r="53" spans="1:3" ht="12.75">
      <c r="A53" s="156"/>
      <c r="B53" s="156"/>
      <c r="C53" s="784"/>
    </row>
    <row r="54" spans="1:3" ht="12.75">
      <c r="A54" s="457"/>
      <c r="B54" s="457"/>
      <c r="C54" s="784"/>
    </row>
    <row r="55" spans="1:3" ht="12.75">
      <c r="A55" s="772"/>
      <c r="B55" s="772"/>
      <c r="C55" s="784"/>
    </row>
    <row r="56" spans="1:3" ht="12.75">
      <c r="A56" s="156"/>
      <c r="B56" s="156"/>
      <c r="C56" s="784"/>
    </row>
    <row r="57" spans="1:3" ht="12.75">
      <c r="A57" s="154"/>
      <c r="B57" s="154"/>
      <c r="C57" s="784"/>
    </row>
    <row r="58" spans="1:3" ht="12.75">
      <c r="A58" s="154"/>
      <c r="B58" s="154"/>
      <c r="C58" s="784"/>
    </row>
    <row r="59" spans="1:3" ht="16.5">
      <c r="A59" s="312"/>
      <c r="B59" s="312"/>
      <c r="C59" s="784"/>
    </row>
    <row r="60" spans="1:3" ht="12.75">
      <c r="A60" s="154"/>
      <c r="B60" s="154"/>
      <c r="C60" s="784"/>
    </row>
    <row r="61" spans="1:3" ht="12.75">
      <c r="A61" s="154"/>
      <c r="B61" s="154"/>
      <c r="C61" s="784"/>
    </row>
    <row r="62" spans="1:3" ht="12.75">
      <c r="A62" s="156"/>
      <c r="B62" s="156"/>
      <c r="C62" s="784"/>
    </row>
    <row r="63" spans="1:3" ht="12.75">
      <c r="A63" s="156"/>
      <c r="B63" s="156"/>
      <c r="C63" s="784"/>
    </row>
    <row r="64" spans="1:3" ht="12.75">
      <c r="A64" s="161"/>
      <c r="B64" s="161"/>
      <c r="C64" s="784"/>
    </row>
    <row r="65" spans="1:3" ht="18">
      <c r="A65" s="574"/>
      <c r="B65" s="291"/>
      <c r="C65" s="784"/>
    </row>
    <row r="66" spans="1:3" ht="18">
      <c r="A66" s="574"/>
      <c r="B66" s="291"/>
      <c r="C66" s="784"/>
    </row>
    <row r="67" spans="1:3" ht="18">
      <c r="A67" s="574"/>
      <c r="B67" s="291"/>
      <c r="C67" s="784"/>
    </row>
    <row r="68" spans="1:3" ht="18.75" thickBot="1">
      <c r="A68" s="780"/>
      <c r="B68" s="291"/>
      <c r="C68" s="770"/>
    </row>
    <row r="69" spans="1:3" ht="20.25">
      <c r="A69" s="781"/>
      <c r="B69" s="291"/>
      <c r="C69" s="770"/>
    </row>
    <row r="70" spans="1:3" ht="20.25">
      <c r="A70" s="781"/>
      <c r="B70" s="291"/>
      <c r="C70" s="770"/>
    </row>
    <row r="71" spans="1:3" ht="20.25">
      <c r="A71" s="781"/>
      <c r="B71" s="291"/>
      <c r="C71" s="770"/>
    </row>
    <row r="72" spans="1:3" ht="20.25">
      <c r="A72" s="781"/>
      <c r="B72" s="291"/>
      <c r="C72" s="770"/>
    </row>
    <row r="73" spans="1:3" ht="20.25">
      <c r="A73" s="781"/>
      <c r="B73" s="291"/>
      <c r="C73" s="770"/>
    </row>
    <row r="74" spans="1:3" ht="20.25">
      <c r="A74" s="781"/>
      <c r="B74" s="291"/>
      <c r="C74" s="770"/>
    </row>
    <row r="75" spans="1:3" ht="20.25">
      <c r="A75" s="781"/>
      <c r="B75" s="291"/>
      <c r="C75" s="770"/>
    </row>
    <row r="76" spans="1:3" ht="18.75" thickBot="1">
      <c r="A76" s="48"/>
      <c r="B76" s="291"/>
      <c r="C76" s="770"/>
    </row>
    <row r="77" ht="12.75">
      <c r="C77" s="770"/>
    </row>
    <row r="78" ht="12.75">
      <c r="C78" s="770"/>
    </row>
    <row r="79" spans="2:3" ht="18">
      <c r="B79" s="764"/>
      <c r="C79" s="770"/>
    </row>
    <row r="80" spans="1:3" ht="18">
      <c r="A80" s="769"/>
      <c r="B80" s="764"/>
      <c r="C80" s="770"/>
    </row>
    <row r="81" spans="1:3" ht="18">
      <c r="A81" s="769"/>
      <c r="B81" s="291"/>
      <c r="C81" s="770"/>
    </row>
    <row r="82" spans="1:3" ht="18">
      <c r="A82" s="769"/>
      <c r="B82" s="764"/>
      <c r="C82" s="770"/>
    </row>
    <row r="83" spans="1:3" ht="18">
      <c r="A83" s="769"/>
      <c r="B83" s="291"/>
      <c r="C83" s="770"/>
    </row>
    <row r="84" spans="1:3" ht="18">
      <c r="A84" s="769"/>
      <c r="B84" s="291"/>
      <c r="C84" s="770"/>
    </row>
    <row r="85" spans="1:3" ht="18">
      <c r="A85" s="769"/>
      <c r="B85" s="291"/>
      <c r="C85" s="770"/>
    </row>
    <row r="86" spans="1:3" ht="18">
      <c r="A86" s="769"/>
      <c r="B86" s="291"/>
      <c r="C86" s="770"/>
    </row>
    <row r="87" spans="1:3" ht="18">
      <c r="A87" s="769"/>
      <c r="B87" s="764"/>
      <c r="C87" s="770"/>
    </row>
    <row r="88" spans="1:3" ht="18">
      <c r="A88" s="769"/>
      <c r="B88" s="291"/>
      <c r="C88" s="770"/>
    </row>
    <row r="89" spans="1:3" ht="18">
      <c r="A89" s="775"/>
      <c r="B89" s="767"/>
      <c r="C89" s="770"/>
    </row>
    <row r="90" spans="1:3" ht="18">
      <c r="A90" s="769"/>
      <c r="B90" s="291"/>
      <c r="C90" s="770"/>
    </row>
    <row r="91" spans="1:3" ht="18">
      <c r="A91" s="769"/>
      <c r="B91" s="291"/>
      <c r="C91" s="770"/>
    </row>
    <row r="92" spans="1:3" ht="18">
      <c r="A92" s="258"/>
      <c r="B92" s="271"/>
      <c r="C92" s="770"/>
    </row>
    <row r="93" spans="1:3" ht="16.5">
      <c r="A93" s="768"/>
      <c r="B93" s="312"/>
      <c r="C93" s="770"/>
    </row>
    <row r="94" spans="1:3" ht="18">
      <c r="A94" s="769"/>
      <c r="C94" s="770"/>
    </row>
    <row r="95" spans="1:3" ht="18">
      <c r="A95" s="769"/>
      <c r="B95" s="291"/>
      <c r="C95" s="770"/>
    </row>
    <row r="96" spans="1:3" ht="18">
      <c r="A96" s="769"/>
      <c r="B96" s="291"/>
      <c r="C96" s="770"/>
    </row>
    <row r="97" spans="1:3" ht="18">
      <c r="A97" s="769"/>
      <c r="B97" s="291"/>
      <c r="C97" s="770"/>
    </row>
    <row r="98" spans="1:3" ht="16.5">
      <c r="A98" s="768"/>
      <c r="B98" s="312"/>
      <c r="C98" s="770"/>
    </row>
    <row r="99" spans="1:3" ht="16.5">
      <c r="A99" s="768"/>
      <c r="B99" s="312"/>
      <c r="C99" s="770"/>
    </row>
    <row r="100" spans="1:3" ht="16.5">
      <c r="A100" s="768"/>
      <c r="B100" s="312"/>
      <c r="C100" s="770"/>
    </row>
    <row r="101" spans="1:3" ht="16.5">
      <c r="A101" s="768"/>
      <c r="B101" s="312"/>
      <c r="C101" s="770"/>
    </row>
    <row r="102" spans="1:3" ht="16.5">
      <c r="A102" s="768"/>
      <c r="B102" s="312"/>
      <c r="C102" s="770"/>
    </row>
    <row r="103" spans="1:3" ht="16.5">
      <c r="A103" s="768"/>
      <c r="B103" s="312"/>
      <c r="C103" s="770"/>
    </row>
    <row r="104" spans="1:3" ht="16.5">
      <c r="A104" s="768"/>
      <c r="B104" s="312"/>
      <c r="C104" s="770"/>
    </row>
    <row r="105" spans="1:3" ht="16.5">
      <c r="A105" s="768"/>
      <c r="B105" s="312"/>
      <c r="C105" s="770"/>
    </row>
    <row r="106" spans="1:3" ht="16.5">
      <c r="A106" s="768"/>
      <c r="B106" s="312"/>
      <c r="C106" s="770"/>
    </row>
    <row r="107" spans="1:3" ht="16.5">
      <c r="A107" s="768"/>
      <c r="B107" s="766"/>
      <c r="C107" s="770"/>
    </row>
    <row r="108" spans="1:3" ht="16.5">
      <c r="A108" s="768"/>
      <c r="B108" s="766"/>
      <c r="C108" s="770"/>
    </row>
    <row r="109" spans="1:3" ht="16.5">
      <c r="A109" s="768"/>
      <c r="B109" s="766"/>
      <c r="C109" s="770"/>
    </row>
    <row r="110" spans="1:3" ht="16.5">
      <c r="A110" s="768"/>
      <c r="B110" s="766"/>
      <c r="C110" s="770"/>
    </row>
    <row r="111" spans="1:3" ht="16.5">
      <c r="A111" s="768"/>
      <c r="B111" s="766"/>
      <c r="C111" s="770"/>
    </row>
    <row r="112" spans="1:3" ht="16.5">
      <c r="A112" s="768"/>
      <c r="B112" s="766"/>
      <c r="C112" s="770"/>
    </row>
    <row r="113" spans="1:3" ht="16.5">
      <c r="A113" s="768"/>
      <c r="B113" s="766"/>
      <c r="C113" s="770"/>
    </row>
    <row r="114" spans="1:3" ht="18">
      <c r="A114" s="776"/>
      <c r="B114" s="765"/>
      <c r="C114" s="770"/>
    </row>
    <row r="115" spans="1:4" ht="12.75">
      <c r="A115" s="777"/>
      <c r="B115" s="17"/>
      <c r="C115" s="770"/>
      <c r="D115" s="17"/>
    </row>
    <row r="116" spans="1:4" ht="12.75">
      <c r="A116" s="777"/>
      <c r="B116" s="37"/>
      <c r="C116" s="770"/>
      <c r="D116" s="17"/>
    </row>
    <row r="117" spans="1:4" ht="12.75">
      <c r="A117" s="777"/>
      <c r="B117" s="37"/>
      <c r="C117" s="770"/>
      <c r="D117" s="17"/>
    </row>
    <row r="118" spans="1:4" ht="12.75">
      <c r="A118" s="777"/>
      <c r="B118" s="37"/>
      <c r="C118" s="770"/>
      <c r="D118" s="17"/>
    </row>
    <row r="119" spans="1:4" ht="12.75">
      <c r="A119" s="777"/>
      <c r="B119" s="37"/>
      <c r="C119" s="770"/>
      <c r="D119" s="17"/>
    </row>
    <row r="120" spans="1:4" ht="12.75">
      <c r="A120" s="19"/>
      <c r="B120" s="458"/>
      <c r="C120" s="770"/>
      <c r="D120" s="17"/>
    </row>
    <row r="121" spans="1:4" ht="12.75">
      <c r="A121" s="19"/>
      <c r="B121" s="91"/>
      <c r="C121" s="770"/>
      <c r="D121" s="17"/>
    </row>
    <row r="122" spans="1:4" ht="12.75">
      <c r="A122" s="100"/>
      <c r="B122" s="17"/>
      <c r="C122" s="770"/>
      <c r="D122" s="17"/>
    </row>
    <row r="123" spans="1:3" ht="16.5">
      <c r="A123" s="124"/>
      <c r="B123" s="312"/>
      <c r="C123" s="770"/>
    </row>
    <row r="124" spans="1:3" ht="12.75">
      <c r="A124" s="124"/>
      <c r="B124" s="17"/>
      <c r="C124" s="770"/>
    </row>
    <row r="125" spans="1:3" ht="12.75">
      <c r="A125" s="18"/>
      <c r="B125" s="17"/>
      <c r="C125" s="770"/>
    </row>
    <row r="126" spans="1:3" ht="12.75">
      <c r="A126" s="124"/>
      <c r="B126" s="17"/>
      <c r="C126" s="770"/>
    </row>
    <row r="127" spans="1:3" ht="16.5">
      <c r="A127" s="773"/>
      <c r="B127" s="17"/>
      <c r="C127" s="770"/>
    </row>
    <row r="128" spans="1:3" ht="16.5">
      <c r="A128" s="773"/>
      <c r="B128" s="312"/>
      <c r="C128" s="770"/>
    </row>
    <row r="129" spans="1:3" ht="16.5">
      <c r="A129" s="773"/>
      <c r="B129" s="312"/>
      <c r="C129" s="770"/>
    </row>
    <row r="130" spans="1:3" ht="16.5">
      <c r="A130" s="773"/>
      <c r="B130" s="312"/>
      <c r="C130" s="770"/>
    </row>
    <row r="131" spans="1:3" ht="16.5">
      <c r="A131" s="773"/>
      <c r="B131" s="312"/>
      <c r="C131" s="770"/>
    </row>
    <row r="132" spans="1:3" ht="16.5">
      <c r="A132" s="773"/>
      <c r="B132" s="312"/>
      <c r="C132" s="770"/>
    </row>
    <row r="133" spans="1:3" ht="16.5">
      <c r="A133" s="773"/>
      <c r="B133" s="312"/>
      <c r="C133" s="770"/>
    </row>
    <row r="134" spans="1:3" ht="16.5">
      <c r="A134" s="773"/>
      <c r="B134" s="766"/>
      <c r="C134" s="770"/>
    </row>
    <row r="135" spans="1:3" ht="16.5">
      <c r="A135" s="773"/>
      <c r="B135" s="312"/>
      <c r="C135" s="770"/>
    </row>
    <row r="136" spans="1:3" ht="16.5">
      <c r="A136" s="773"/>
      <c r="B136" s="312"/>
      <c r="C136" s="770"/>
    </row>
    <row r="137" spans="1:3" ht="16.5">
      <c r="A137" s="778"/>
      <c r="B137" s="450"/>
      <c r="C137" s="770"/>
    </row>
    <row r="138" spans="1:3" ht="16.5">
      <c r="A138" s="773"/>
      <c r="B138" s="312"/>
      <c r="C138" s="770"/>
    </row>
    <row r="139" spans="1:3" ht="16.5">
      <c r="A139" s="773"/>
      <c r="B139" s="312"/>
      <c r="C139" s="770"/>
    </row>
    <row r="140" spans="1:3" ht="16.5">
      <c r="A140" s="773"/>
      <c r="B140" s="312"/>
      <c r="C140" s="770"/>
    </row>
    <row r="141" spans="1:3" ht="16.5">
      <c r="A141" s="773"/>
      <c r="B141" s="312"/>
      <c r="C141" s="770"/>
    </row>
    <row r="142" spans="1:3" ht="16.5">
      <c r="A142" s="773"/>
      <c r="B142" s="312"/>
      <c r="C142" s="770"/>
    </row>
    <row r="143" spans="1:3" ht="16.5">
      <c r="A143" s="773"/>
      <c r="B143" s="312"/>
      <c r="C143" s="770"/>
    </row>
    <row r="144" spans="1:3" ht="16.5">
      <c r="A144" s="778"/>
      <c r="B144" s="450"/>
      <c r="C144" s="770"/>
    </row>
    <row r="145" spans="1:3" ht="16.5">
      <c r="A145" s="773"/>
      <c r="B145" s="312"/>
      <c r="C145" s="770"/>
    </row>
    <row r="146" spans="1:3" ht="16.5">
      <c r="A146" s="773"/>
      <c r="B146" s="312"/>
      <c r="C146" s="770"/>
    </row>
    <row r="147" spans="1:3" ht="16.5">
      <c r="A147" s="773"/>
      <c r="B147" s="312"/>
      <c r="C147" s="770"/>
    </row>
    <row r="148" spans="1:3" ht="16.5">
      <c r="A148" s="773"/>
      <c r="B148" s="766"/>
      <c r="C148" s="770"/>
    </row>
    <row r="149" spans="1:3" ht="16.5">
      <c r="A149" s="773"/>
      <c r="B149" s="312"/>
      <c r="C149" s="770"/>
    </row>
    <row r="150" spans="1:3" ht="16.5">
      <c r="A150" s="773"/>
      <c r="B150" s="312"/>
      <c r="C150" s="770"/>
    </row>
    <row r="151" spans="1:3" ht="16.5">
      <c r="A151" s="773"/>
      <c r="B151" s="312"/>
      <c r="C151" s="770"/>
    </row>
    <row r="152" spans="1:3" ht="16.5">
      <c r="A152" s="779"/>
      <c r="B152" s="300"/>
      <c r="C152" s="770"/>
    </row>
    <row r="153" spans="1:3" ht="16.5">
      <c r="A153" s="779"/>
      <c r="B153" s="300"/>
      <c r="C153" s="771"/>
    </row>
    <row r="154" spans="1:3" ht="16.5">
      <c r="A154" s="779"/>
      <c r="B154" s="300"/>
      <c r="C154" s="771"/>
    </row>
    <row r="155" spans="1:3" ht="16.5">
      <c r="A155" s="773"/>
      <c r="B155" s="312"/>
      <c r="C155" s="771"/>
    </row>
    <row r="156" spans="1:3" ht="16.5">
      <c r="A156" s="773"/>
      <c r="B156" s="312"/>
      <c r="C156" s="771"/>
    </row>
    <row r="157" spans="1:3" ht="16.5">
      <c r="A157" s="773"/>
      <c r="B157" s="312"/>
      <c r="C157" s="771"/>
    </row>
    <row r="158" spans="1:3" ht="16.5">
      <c r="A158" s="773"/>
      <c r="B158" s="312"/>
      <c r="C158" s="771"/>
    </row>
    <row r="159" spans="1:3" ht="16.5">
      <c r="A159" s="773"/>
      <c r="B159" s="312"/>
      <c r="C159" s="771"/>
    </row>
    <row r="160" spans="1:3" ht="16.5">
      <c r="A160" s="773"/>
      <c r="B160" s="312"/>
      <c r="C160" s="771"/>
    </row>
    <row r="161" spans="1:3" ht="16.5">
      <c r="A161" s="773"/>
      <c r="B161" s="312"/>
      <c r="C161" s="771"/>
    </row>
    <row r="162" spans="1:3" ht="16.5">
      <c r="A162" s="773"/>
      <c r="B162" s="312"/>
      <c r="C162" s="771"/>
    </row>
    <row r="163" spans="1:3" ht="16.5">
      <c r="A163" s="779"/>
      <c r="B163" s="300"/>
      <c r="C163" s="771"/>
    </row>
    <row r="164" spans="1:3" ht="16.5">
      <c r="A164" s="779"/>
      <c r="B164" s="300"/>
      <c r="C164" s="771"/>
    </row>
    <row r="165" spans="1:3" ht="16.5">
      <c r="A165" s="779"/>
      <c r="B165" s="300"/>
      <c r="C165" s="771"/>
    </row>
    <row r="166" spans="1:3" ht="16.5">
      <c r="A166" s="779"/>
      <c r="B166" s="300"/>
      <c r="C166" s="771"/>
    </row>
    <row r="167" spans="1:3" ht="16.5">
      <c r="A167" s="779"/>
      <c r="B167" s="300"/>
      <c r="C167" s="771"/>
    </row>
    <row r="168" spans="1:3" ht="16.5">
      <c r="A168" s="779"/>
      <c r="B168" s="300"/>
      <c r="C168" s="771"/>
    </row>
    <row r="169" spans="1:3" ht="16.5">
      <c r="A169" s="779"/>
      <c r="B169" s="300"/>
      <c r="C169" s="771"/>
    </row>
    <row r="170" spans="1:3" ht="18">
      <c r="A170" s="774"/>
      <c r="B170" s="291"/>
      <c r="C170" s="771"/>
    </row>
    <row r="171" spans="1:3" ht="18">
      <c r="A171" s="774"/>
      <c r="B171" s="291"/>
      <c r="C171" s="771"/>
    </row>
    <row r="172" spans="1:3" ht="18">
      <c r="A172" s="774"/>
      <c r="B172" s="291"/>
      <c r="C172" s="771"/>
    </row>
    <row r="173" spans="1:3" ht="16.5">
      <c r="A173" s="779"/>
      <c r="B173" s="300"/>
      <c r="C173" s="771"/>
    </row>
    <row r="174" spans="1:3" ht="12.75">
      <c r="A174" s="17"/>
      <c r="B174" s="457"/>
      <c r="C174" s="771"/>
    </row>
    <row r="175" spans="1:3" ht="12.75">
      <c r="A175" s="17"/>
      <c r="B175" s="457"/>
      <c r="C175" s="17"/>
    </row>
    <row r="176" ht="12.75">
      <c r="B176" s="424"/>
    </row>
    <row r="177" ht="12.75">
      <c r="B177" s="424"/>
    </row>
    <row r="178" ht="12.75">
      <c r="B178" s="4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85" zoomScaleNormal="85" zoomScaleSheetLayoutView="85" zoomScalePageLayoutView="0" workbookViewId="0" topLeftCell="A166">
      <selection activeCell="A7" sqref="A7:IV4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9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2" customFormat="1" ht="11.25" customHeight="1">
      <c r="A1" s="15" t="s">
        <v>214</v>
      </c>
    </row>
    <row r="2" spans="1:18" s="752" customFormat="1" ht="11.25" customHeight="1">
      <c r="A2" s="2" t="s">
        <v>215</v>
      </c>
      <c r="K2" s="753"/>
      <c r="Q2" s="754" t="str">
        <f>NDPL!$Q$1</f>
        <v>MARCH-2022</v>
      </c>
      <c r="R2" s="754"/>
    </row>
    <row r="3" s="752" customFormat="1" ht="11.25" customHeight="1">
      <c r="A3" s="87" t="s">
        <v>77</v>
      </c>
    </row>
    <row r="4" spans="1:16" s="752" customFormat="1" ht="11.25" customHeight="1" thickBot="1">
      <c r="A4" s="87" t="s">
        <v>223</v>
      </c>
      <c r="G4" s="124"/>
      <c r="H4" s="124"/>
      <c r="I4" s="753" t="s">
        <v>7</v>
      </c>
      <c r="J4" s="124"/>
      <c r="K4" s="124"/>
      <c r="L4" s="124"/>
      <c r="M4" s="124"/>
      <c r="N4" s="753" t="s">
        <v>371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31/03/2022</v>
      </c>
      <c r="H5" s="31" t="str">
        <f>NDPL!H5</f>
        <v>INTIAL READING 01/03/2022</v>
      </c>
      <c r="I5" s="31" t="s">
        <v>4</v>
      </c>
      <c r="J5" s="31" t="s">
        <v>5</v>
      </c>
      <c r="K5" s="31" t="s">
        <v>6</v>
      </c>
      <c r="L5" s="33" t="str">
        <f>NDPL!G5</f>
        <v>FINAL READING 31/03/2022</v>
      </c>
      <c r="M5" s="31" t="str">
        <f>NDPL!H5</f>
        <v>INTIAL READING 01/03/2022</v>
      </c>
      <c r="N5" s="31" t="s">
        <v>4</v>
      </c>
      <c r="O5" s="31" t="s">
        <v>5</v>
      </c>
      <c r="P5" s="31" t="s">
        <v>6</v>
      </c>
      <c r="Q5" s="169" t="s">
        <v>284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4.25" customHeight="1" thickTop="1">
      <c r="A7" s="335"/>
      <c r="B7" s="336" t="s">
        <v>131</v>
      </c>
      <c r="C7" s="326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4" customFormat="1" ht="14.25" customHeight="1">
      <c r="A8" s="337">
        <v>1</v>
      </c>
      <c r="B8" s="338" t="s">
        <v>78</v>
      </c>
      <c r="C8" s="341">
        <v>4865110</v>
      </c>
      <c r="D8" s="38" t="s">
        <v>12</v>
      </c>
      <c r="E8" s="39" t="s">
        <v>321</v>
      </c>
      <c r="F8" s="347">
        <v>267</v>
      </c>
      <c r="G8" s="317">
        <v>36153</v>
      </c>
      <c r="H8" s="318">
        <v>36164</v>
      </c>
      <c r="I8" s="263">
        <f aca="true" t="shared" si="0" ref="I8:I14">G8-H8</f>
        <v>-11</v>
      </c>
      <c r="J8" s="263">
        <f aca="true" t="shared" si="1" ref="J8:J14">$F8*I8</f>
        <v>-2937</v>
      </c>
      <c r="K8" s="263">
        <f aca="true" t="shared" si="2" ref="K8:K14">J8/1000000</f>
        <v>-0.002937</v>
      </c>
      <c r="L8" s="317">
        <v>994275</v>
      </c>
      <c r="M8" s="318">
        <v>994183</v>
      </c>
      <c r="N8" s="263">
        <f aca="true" t="shared" si="3" ref="N8:N14">L8-M8</f>
        <v>92</v>
      </c>
      <c r="O8" s="263">
        <f aca="true" t="shared" si="4" ref="O8:O14">$F8*N8</f>
        <v>24564</v>
      </c>
      <c r="P8" s="263">
        <f aca="true" t="shared" si="5" ref="P8:P14">O8/1000000</f>
        <v>0.024564</v>
      </c>
      <c r="Q8" s="438"/>
    </row>
    <row r="9" spans="1:17" s="424" customFormat="1" ht="14.25" customHeight="1">
      <c r="A9" s="337">
        <v>2</v>
      </c>
      <c r="B9" s="338" t="s">
        <v>79</v>
      </c>
      <c r="C9" s="341">
        <v>4865080</v>
      </c>
      <c r="D9" s="38" t="s">
        <v>12</v>
      </c>
      <c r="E9" s="39" t="s">
        <v>321</v>
      </c>
      <c r="F9" s="347">
        <v>4000</v>
      </c>
      <c r="G9" s="317">
        <v>11227</v>
      </c>
      <c r="H9" s="318">
        <v>11228</v>
      </c>
      <c r="I9" s="263">
        <f t="shared" si="0"/>
        <v>-1</v>
      </c>
      <c r="J9" s="263">
        <f t="shared" si="1"/>
        <v>-4000</v>
      </c>
      <c r="K9" s="263">
        <f t="shared" si="2"/>
        <v>-0.004</v>
      </c>
      <c r="L9" s="317">
        <v>1751</v>
      </c>
      <c r="M9" s="318">
        <v>1823</v>
      </c>
      <c r="N9" s="263">
        <f t="shared" si="3"/>
        <v>-72</v>
      </c>
      <c r="O9" s="263">
        <f t="shared" si="4"/>
        <v>-288000</v>
      </c>
      <c r="P9" s="263">
        <f t="shared" si="5"/>
        <v>-0.288</v>
      </c>
      <c r="Q9" s="438" t="s">
        <v>487</v>
      </c>
    </row>
    <row r="10" spans="1:17" s="424" customFormat="1" ht="14.25" customHeight="1">
      <c r="A10" s="337"/>
      <c r="B10" s="338"/>
      <c r="C10" s="341"/>
      <c r="D10" s="38"/>
      <c r="E10" s="39"/>
      <c r="F10" s="347">
        <v>300</v>
      </c>
      <c r="G10" s="317">
        <v>11228</v>
      </c>
      <c r="H10" s="318">
        <v>11228</v>
      </c>
      <c r="I10" s="263">
        <f>G10-H10</f>
        <v>0</v>
      </c>
      <c r="J10" s="263">
        <f>$F10*I10</f>
        <v>0</v>
      </c>
      <c r="K10" s="263">
        <f>J10/1000000</f>
        <v>0</v>
      </c>
      <c r="L10" s="317">
        <v>1823</v>
      </c>
      <c r="M10" s="318">
        <v>1845</v>
      </c>
      <c r="N10" s="263">
        <f>L10-M10</f>
        <v>-22</v>
      </c>
      <c r="O10" s="263">
        <f>$F10*N10</f>
        <v>-6600</v>
      </c>
      <c r="P10" s="263">
        <f>O10/1000000</f>
        <v>-0.0066</v>
      </c>
      <c r="Q10" s="438"/>
    </row>
    <row r="11" spans="1:17" s="424" customFormat="1" ht="14.25" customHeight="1">
      <c r="A11" s="337">
        <v>3</v>
      </c>
      <c r="B11" s="338" t="s">
        <v>80</v>
      </c>
      <c r="C11" s="341">
        <v>4865108</v>
      </c>
      <c r="D11" s="38" t="s">
        <v>12</v>
      </c>
      <c r="E11" s="39" t="s">
        <v>321</v>
      </c>
      <c r="F11" s="347">
        <v>75</v>
      </c>
      <c r="G11" s="317">
        <v>24922</v>
      </c>
      <c r="H11" s="318">
        <v>24920</v>
      </c>
      <c r="I11" s="263">
        <f t="shared" si="0"/>
        <v>2</v>
      </c>
      <c r="J11" s="263">
        <f t="shared" si="1"/>
        <v>150</v>
      </c>
      <c r="K11" s="263">
        <f t="shared" si="2"/>
        <v>0.00015</v>
      </c>
      <c r="L11" s="317">
        <v>34074</v>
      </c>
      <c r="M11" s="318">
        <v>33976</v>
      </c>
      <c r="N11" s="263">
        <f t="shared" si="3"/>
        <v>98</v>
      </c>
      <c r="O11" s="263">
        <f t="shared" si="4"/>
        <v>7350</v>
      </c>
      <c r="P11" s="263">
        <f t="shared" si="5"/>
        <v>0.00735</v>
      </c>
      <c r="Q11" s="428"/>
    </row>
    <row r="12" spans="1:17" s="424" customFormat="1" ht="14.25" customHeight="1">
      <c r="A12" s="337">
        <v>4</v>
      </c>
      <c r="B12" s="338" t="s">
        <v>81</v>
      </c>
      <c r="C12" s="341">
        <v>4864834</v>
      </c>
      <c r="D12" s="38" t="s">
        <v>12</v>
      </c>
      <c r="E12" s="39" t="s">
        <v>321</v>
      </c>
      <c r="F12" s="750">
        <v>1000</v>
      </c>
      <c r="G12" s="317">
        <v>999836</v>
      </c>
      <c r="H12" s="318">
        <v>999838</v>
      </c>
      <c r="I12" s="263">
        <f>G12-H12</f>
        <v>-2</v>
      </c>
      <c r="J12" s="263">
        <f t="shared" si="1"/>
        <v>-2000</v>
      </c>
      <c r="K12" s="263">
        <f t="shared" si="2"/>
        <v>-0.002</v>
      </c>
      <c r="L12" s="317">
        <v>999797</v>
      </c>
      <c r="M12" s="318">
        <v>999806</v>
      </c>
      <c r="N12" s="263">
        <f>L12-M12</f>
        <v>-9</v>
      </c>
      <c r="O12" s="263">
        <f t="shared" si="4"/>
        <v>-9000</v>
      </c>
      <c r="P12" s="263">
        <f t="shared" si="5"/>
        <v>-0.009</v>
      </c>
      <c r="Q12" s="428"/>
    </row>
    <row r="13" spans="1:17" s="424" customFormat="1" ht="14.25" customHeight="1">
      <c r="A13" s="337">
        <v>5</v>
      </c>
      <c r="B13" s="338" t="s">
        <v>82</v>
      </c>
      <c r="C13" s="341">
        <v>4865126</v>
      </c>
      <c r="D13" s="38" t="s">
        <v>12</v>
      </c>
      <c r="E13" s="39" t="s">
        <v>321</v>
      </c>
      <c r="F13" s="750">
        <v>1600</v>
      </c>
      <c r="G13" s="317">
        <v>92</v>
      </c>
      <c r="H13" s="318">
        <v>94</v>
      </c>
      <c r="I13" s="263">
        <f>G13-H13</f>
        <v>-2</v>
      </c>
      <c r="J13" s="263">
        <f t="shared" si="1"/>
        <v>-3200</v>
      </c>
      <c r="K13" s="263">
        <f t="shared" si="2"/>
        <v>-0.0032</v>
      </c>
      <c r="L13" s="317">
        <v>999971</v>
      </c>
      <c r="M13" s="318">
        <v>1000049</v>
      </c>
      <c r="N13" s="263">
        <f>L13-M13</f>
        <v>-78</v>
      </c>
      <c r="O13" s="263">
        <f t="shared" si="4"/>
        <v>-124800</v>
      </c>
      <c r="P13" s="263">
        <f t="shared" si="5"/>
        <v>-0.1248</v>
      </c>
      <c r="Q13" s="812"/>
    </row>
    <row r="14" spans="1:17" s="424" customFormat="1" ht="14.25" customHeight="1">
      <c r="A14" s="337">
        <v>6</v>
      </c>
      <c r="B14" s="338" t="s">
        <v>83</v>
      </c>
      <c r="C14" s="341">
        <v>4865104</v>
      </c>
      <c r="D14" s="38" t="s">
        <v>12</v>
      </c>
      <c r="E14" s="39" t="s">
        <v>321</v>
      </c>
      <c r="F14" s="750">
        <v>1333.33</v>
      </c>
      <c r="G14" s="317">
        <v>18463</v>
      </c>
      <c r="H14" s="318">
        <v>18459</v>
      </c>
      <c r="I14" s="263">
        <f t="shared" si="0"/>
        <v>4</v>
      </c>
      <c r="J14" s="263">
        <f t="shared" si="1"/>
        <v>5333.32</v>
      </c>
      <c r="K14" s="263">
        <f t="shared" si="2"/>
        <v>0.00533332</v>
      </c>
      <c r="L14" s="317">
        <v>5037</v>
      </c>
      <c r="M14" s="318">
        <v>5016</v>
      </c>
      <c r="N14" s="263">
        <f t="shared" si="3"/>
        <v>21</v>
      </c>
      <c r="O14" s="263">
        <f t="shared" si="4"/>
        <v>27999.93</v>
      </c>
      <c r="P14" s="263">
        <f t="shared" si="5"/>
        <v>0.02799993</v>
      </c>
      <c r="Q14" s="428"/>
    </row>
    <row r="15" spans="1:17" s="424" customFormat="1" ht="14.25" customHeight="1">
      <c r="A15" s="337">
        <v>7</v>
      </c>
      <c r="B15" s="338" t="s">
        <v>84</v>
      </c>
      <c r="C15" s="341">
        <v>4864795</v>
      </c>
      <c r="D15" s="38" t="s">
        <v>12</v>
      </c>
      <c r="E15" s="39" t="s">
        <v>321</v>
      </c>
      <c r="F15" s="750">
        <v>200</v>
      </c>
      <c r="G15" s="317">
        <v>999793</v>
      </c>
      <c r="H15" s="318">
        <v>999878</v>
      </c>
      <c r="I15" s="263">
        <f>G15-H15</f>
        <v>-85</v>
      </c>
      <c r="J15" s="263">
        <f>$F15*I15</f>
        <v>-17000</v>
      </c>
      <c r="K15" s="263">
        <f>J15/1000000</f>
        <v>-0.017</v>
      </c>
      <c r="L15" s="317">
        <v>999779</v>
      </c>
      <c r="M15" s="318">
        <v>999999</v>
      </c>
      <c r="N15" s="263">
        <f>L15-M15</f>
        <v>-220</v>
      </c>
      <c r="O15" s="263">
        <f>$F15*N15</f>
        <v>-44000</v>
      </c>
      <c r="P15" s="263">
        <f>O15/1000000</f>
        <v>-0.044</v>
      </c>
      <c r="Q15" s="438"/>
    </row>
    <row r="16" spans="1:17" s="424" customFormat="1" ht="14.25" customHeight="1">
      <c r="A16" s="337"/>
      <c r="B16" s="340" t="s">
        <v>11</v>
      </c>
      <c r="C16" s="341"/>
      <c r="D16" s="38"/>
      <c r="E16" s="38"/>
      <c r="F16" s="347"/>
      <c r="G16" s="317"/>
      <c r="H16" s="318"/>
      <c r="I16" s="263"/>
      <c r="J16" s="263"/>
      <c r="K16" s="263"/>
      <c r="L16" s="317"/>
      <c r="M16" s="318"/>
      <c r="N16" s="263"/>
      <c r="O16" s="263"/>
      <c r="P16" s="263"/>
      <c r="Q16" s="428"/>
    </row>
    <row r="17" spans="1:17" s="424" customFormat="1" ht="14.25" customHeight="1">
      <c r="A17" s="337">
        <v>8</v>
      </c>
      <c r="B17" s="338" t="s">
        <v>342</v>
      </c>
      <c r="C17" s="341">
        <v>4864884</v>
      </c>
      <c r="D17" s="38" t="s">
        <v>12</v>
      </c>
      <c r="E17" s="39" t="s">
        <v>321</v>
      </c>
      <c r="F17" s="347">
        <v>1000</v>
      </c>
      <c r="G17" s="317">
        <v>975359</v>
      </c>
      <c r="H17" s="318">
        <v>975415</v>
      </c>
      <c r="I17" s="263">
        <f aca="true" t="shared" si="6" ref="I17:I27">G17-H17</f>
        <v>-56</v>
      </c>
      <c r="J17" s="263">
        <f aca="true" t="shared" si="7" ref="J17:J27">$F17*I17</f>
        <v>-56000</v>
      </c>
      <c r="K17" s="263">
        <f aca="true" t="shared" si="8" ref="K17:K27">J17/1000000</f>
        <v>-0.056</v>
      </c>
      <c r="L17" s="317">
        <v>2267</v>
      </c>
      <c r="M17" s="318">
        <v>2269</v>
      </c>
      <c r="N17" s="263">
        <f aca="true" t="shared" si="9" ref="N17:N27">L17-M17</f>
        <v>-2</v>
      </c>
      <c r="O17" s="263">
        <f aca="true" t="shared" si="10" ref="O17:O27">$F17*N17</f>
        <v>-2000</v>
      </c>
      <c r="P17" s="263">
        <f aca="true" t="shared" si="11" ref="P17:P27">O17/1000000</f>
        <v>-0.002</v>
      </c>
      <c r="Q17" s="452"/>
    </row>
    <row r="18" spans="1:17" s="424" customFormat="1" ht="14.25" customHeight="1">
      <c r="A18" s="337">
        <v>9</v>
      </c>
      <c r="B18" s="338" t="s">
        <v>85</v>
      </c>
      <c r="C18" s="341">
        <v>4864897</v>
      </c>
      <c r="D18" s="38" t="s">
        <v>12</v>
      </c>
      <c r="E18" s="39" t="s">
        <v>321</v>
      </c>
      <c r="F18" s="347">
        <v>500</v>
      </c>
      <c r="G18" s="317">
        <v>983648</v>
      </c>
      <c r="H18" s="318">
        <v>983690</v>
      </c>
      <c r="I18" s="263">
        <f t="shared" si="6"/>
        <v>-42</v>
      </c>
      <c r="J18" s="263">
        <f>$F18*I18</f>
        <v>-21000</v>
      </c>
      <c r="K18" s="263">
        <f>J18/1000000</f>
        <v>-0.021</v>
      </c>
      <c r="L18" s="317">
        <v>999999</v>
      </c>
      <c r="M18" s="318">
        <v>1000008</v>
      </c>
      <c r="N18" s="263">
        <f t="shared" si="9"/>
        <v>-9</v>
      </c>
      <c r="O18" s="263">
        <f>$F18*N18</f>
        <v>-4500</v>
      </c>
      <c r="P18" s="263">
        <f>O18/1000000</f>
        <v>-0.0045</v>
      </c>
      <c r="Q18" s="428"/>
    </row>
    <row r="19" spans="1:17" s="424" customFormat="1" ht="14.25" customHeight="1">
      <c r="A19" s="337">
        <v>10</v>
      </c>
      <c r="B19" s="338" t="s">
        <v>115</v>
      </c>
      <c r="C19" s="341">
        <v>4864849</v>
      </c>
      <c r="D19" s="38" t="s">
        <v>12</v>
      </c>
      <c r="E19" s="39" t="s">
        <v>321</v>
      </c>
      <c r="F19" s="347">
        <v>1000</v>
      </c>
      <c r="G19" s="317">
        <v>997571</v>
      </c>
      <c r="H19" s="318">
        <v>997564</v>
      </c>
      <c r="I19" s="263">
        <f t="shared" si="6"/>
        <v>7</v>
      </c>
      <c r="J19" s="263">
        <f>$F19*I19</f>
        <v>7000</v>
      </c>
      <c r="K19" s="263">
        <f>J19/1000000</f>
        <v>0.007</v>
      </c>
      <c r="L19" s="317">
        <v>999976</v>
      </c>
      <c r="M19" s="318">
        <v>999978</v>
      </c>
      <c r="N19" s="263">
        <f t="shared" si="9"/>
        <v>-2</v>
      </c>
      <c r="O19" s="263">
        <f>$F19*N19</f>
        <v>-2000</v>
      </c>
      <c r="P19" s="263">
        <f>O19/1000000</f>
        <v>-0.002</v>
      </c>
      <c r="Q19" s="428"/>
    </row>
    <row r="20" spans="1:17" s="424" customFormat="1" ht="14.25" customHeight="1">
      <c r="A20" s="337">
        <v>11</v>
      </c>
      <c r="B20" s="338" t="s">
        <v>86</v>
      </c>
      <c r="C20" s="341">
        <v>4864833</v>
      </c>
      <c r="D20" s="38" t="s">
        <v>12</v>
      </c>
      <c r="E20" s="39" t="s">
        <v>321</v>
      </c>
      <c r="F20" s="347">
        <v>1000</v>
      </c>
      <c r="G20" s="317">
        <v>983090</v>
      </c>
      <c r="H20" s="318">
        <v>983104</v>
      </c>
      <c r="I20" s="263">
        <f t="shared" si="6"/>
        <v>-14</v>
      </c>
      <c r="J20" s="263">
        <f t="shared" si="7"/>
        <v>-14000</v>
      </c>
      <c r="K20" s="263">
        <f t="shared" si="8"/>
        <v>-0.014</v>
      </c>
      <c r="L20" s="317">
        <v>1323</v>
      </c>
      <c r="M20" s="318">
        <v>1332</v>
      </c>
      <c r="N20" s="263">
        <f t="shared" si="9"/>
        <v>-9</v>
      </c>
      <c r="O20" s="263">
        <f t="shared" si="10"/>
        <v>-9000</v>
      </c>
      <c r="P20" s="263">
        <f t="shared" si="11"/>
        <v>-0.009</v>
      </c>
      <c r="Q20" s="428"/>
    </row>
    <row r="21" spans="1:17" s="424" customFormat="1" ht="14.25" customHeight="1">
      <c r="A21" s="337">
        <v>12</v>
      </c>
      <c r="B21" s="338" t="s">
        <v>87</v>
      </c>
      <c r="C21" s="341">
        <v>4865140</v>
      </c>
      <c r="D21" s="38" t="s">
        <v>12</v>
      </c>
      <c r="E21" s="39" t="s">
        <v>321</v>
      </c>
      <c r="F21" s="347">
        <v>1000</v>
      </c>
      <c r="G21" s="317">
        <v>999919</v>
      </c>
      <c r="H21" s="318">
        <v>999924</v>
      </c>
      <c r="I21" s="263">
        <f t="shared" si="6"/>
        <v>-5</v>
      </c>
      <c r="J21" s="263">
        <f>$F21*I21</f>
        <v>-5000</v>
      </c>
      <c r="K21" s="263">
        <f>J21/1000000</f>
        <v>-0.005</v>
      </c>
      <c r="L21" s="317">
        <v>999984</v>
      </c>
      <c r="M21" s="318">
        <v>1000058</v>
      </c>
      <c r="N21" s="263">
        <f t="shared" si="9"/>
        <v>-74</v>
      </c>
      <c r="O21" s="263">
        <f>$F21*N21</f>
        <v>-74000</v>
      </c>
      <c r="P21" s="263">
        <f>O21/1000000</f>
        <v>-0.074</v>
      </c>
      <c r="Q21" s="428"/>
    </row>
    <row r="22" spans="1:17" s="424" customFormat="1" ht="14.25" customHeight="1">
      <c r="A22" s="337">
        <v>13</v>
      </c>
      <c r="B22" s="305" t="s">
        <v>88</v>
      </c>
      <c r="C22" s="341">
        <v>4864889</v>
      </c>
      <c r="D22" s="42" t="s">
        <v>12</v>
      </c>
      <c r="E22" s="39" t="s">
        <v>321</v>
      </c>
      <c r="F22" s="347">
        <v>1000</v>
      </c>
      <c r="G22" s="317">
        <v>993600</v>
      </c>
      <c r="H22" s="318">
        <v>993618</v>
      </c>
      <c r="I22" s="263">
        <f t="shared" si="6"/>
        <v>-18</v>
      </c>
      <c r="J22" s="263">
        <f t="shared" si="7"/>
        <v>-18000</v>
      </c>
      <c r="K22" s="263">
        <f t="shared" si="8"/>
        <v>-0.018</v>
      </c>
      <c r="L22" s="317">
        <v>998351</v>
      </c>
      <c r="M22" s="318">
        <v>998355</v>
      </c>
      <c r="N22" s="263">
        <f t="shared" si="9"/>
        <v>-4</v>
      </c>
      <c r="O22" s="263">
        <f t="shared" si="10"/>
        <v>-4000</v>
      </c>
      <c r="P22" s="263">
        <f t="shared" si="11"/>
        <v>-0.004</v>
      </c>
      <c r="Q22" s="428"/>
    </row>
    <row r="23" spans="1:17" s="424" customFormat="1" ht="14.25" customHeight="1">
      <c r="A23" s="337">
        <v>14</v>
      </c>
      <c r="B23" s="338" t="s">
        <v>89</v>
      </c>
      <c r="C23" s="341">
        <v>4864859</v>
      </c>
      <c r="D23" s="38" t="s">
        <v>12</v>
      </c>
      <c r="E23" s="39" t="s">
        <v>321</v>
      </c>
      <c r="F23" s="347">
        <v>1000</v>
      </c>
      <c r="G23" s="317">
        <v>992624</v>
      </c>
      <c r="H23" s="318">
        <v>992608</v>
      </c>
      <c r="I23" s="263">
        <f t="shared" si="6"/>
        <v>16</v>
      </c>
      <c r="J23" s="263">
        <f>$F23*I23</f>
        <v>16000</v>
      </c>
      <c r="K23" s="263">
        <f>J23/1000000</f>
        <v>0.016</v>
      </c>
      <c r="L23" s="317">
        <v>406</v>
      </c>
      <c r="M23" s="318">
        <v>299</v>
      </c>
      <c r="N23" s="263">
        <f t="shared" si="9"/>
        <v>107</v>
      </c>
      <c r="O23" s="263">
        <f>$F23*N23</f>
        <v>107000</v>
      </c>
      <c r="P23" s="263">
        <f>O23/1000000</f>
        <v>0.107</v>
      </c>
      <c r="Q23" s="428"/>
    </row>
    <row r="24" spans="1:17" s="424" customFormat="1" ht="14.25" customHeight="1">
      <c r="A24" s="337">
        <v>15</v>
      </c>
      <c r="B24" s="338" t="s">
        <v>90</v>
      </c>
      <c r="C24" s="341">
        <v>4864895</v>
      </c>
      <c r="D24" s="38" t="s">
        <v>12</v>
      </c>
      <c r="E24" s="39" t="s">
        <v>321</v>
      </c>
      <c r="F24" s="347">
        <v>800</v>
      </c>
      <c r="G24" s="317">
        <v>994296</v>
      </c>
      <c r="H24" s="318">
        <v>994307</v>
      </c>
      <c r="I24" s="263">
        <f t="shared" si="6"/>
        <v>-11</v>
      </c>
      <c r="J24" s="263">
        <f t="shared" si="7"/>
        <v>-8800</v>
      </c>
      <c r="K24" s="263">
        <f t="shared" si="8"/>
        <v>-0.0088</v>
      </c>
      <c r="L24" s="317">
        <v>5261</v>
      </c>
      <c r="M24" s="318">
        <v>5268</v>
      </c>
      <c r="N24" s="263">
        <f t="shared" si="9"/>
        <v>-7</v>
      </c>
      <c r="O24" s="263">
        <f t="shared" si="10"/>
        <v>-5600</v>
      </c>
      <c r="P24" s="263">
        <f t="shared" si="11"/>
        <v>-0.0056</v>
      </c>
      <c r="Q24" s="428"/>
    </row>
    <row r="25" spans="1:17" s="424" customFormat="1" ht="14.25" customHeight="1">
      <c r="A25" s="337">
        <v>16</v>
      </c>
      <c r="B25" s="338" t="s">
        <v>91</v>
      </c>
      <c r="C25" s="341">
        <v>4864826</v>
      </c>
      <c r="D25" s="38" t="s">
        <v>12</v>
      </c>
      <c r="E25" s="39" t="s">
        <v>321</v>
      </c>
      <c r="F25" s="347">
        <v>133.33</v>
      </c>
      <c r="G25" s="317">
        <v>11715</v>
      </c>
      <c r="H25" s="318">
        <v>11818</v>
      </c>
      <c r="I25" s="263">
        <f t="shared" si="6"/>
        <v>-103</v>
      </c>
      <c r="J25" s="263">
        <f>$F25*I25</f>
        <v>-13732.990000000002</v>
      </c>
      <c r="K25" s="263">
        <f>J25/1000000</f>
        <v>-0.013732990000000002</v>
      </c>
      <c r="L25" s="317">
        <v>3680</v>
      </c>
      <c r="M25" s="318">
        <v>3684</v>
      </c>
      <c r="N25" s="263">
        <f t="shared" si="9"/>
        <v>-4</v>
      </c>
      <c r="O25" s="263">
        <f>$F25*N25</f>
        <v>-533.32</v>
      </c>
      <c r="P25" s="263">
        <f>O25/1000000</f>
        <v>-0.00053332</v>
      </c>
      <c r="Q25" s="428"/>
    </row>
    <row r="26" spans="1:17" s="424" customFormat="1" ht="14.25" customHeight="1">
      <c r="A26" s="337">
        <v>17</v>
      </c>
      <c r="B26" s="338" t="s">
        <v>113</v>
      </c>
      <c r="C26" s="341">
        <v>4865143</v>
      </c>
      <c r="D26" s="38" t="s">
        <v>12</v>
      </c>
      <c r="E26" s="39" t="s">
        <v>321</v>
      </c>
      <c r="F26" s="347">
        <v>1000</v>
      </c>
      <c r="G26" s="317">
        <v>999961</v>
      </c>
      <c r="H26" s="318">
        <v>999961</v>
      </c>
      <c r="I26" s="263">
        <f t="shared" si="6"/>
        <v>0</v>
      </c>
      <c r="J26" s="263">
        <f>$F26*I26</f>
        <v>0</v>
      </c>
      <c r="K26" s="263">
        <f>J26/1000000</f>
        <v>0</v>
      </c>
      <c r="L26" s="317">
        <v>999979</v>
      </c>
      <c r="M26" s="318">
        <v>999995</v>
      </c>
      <c r="N26" s="263">
        <f t="shared" si="9"/>
        <v>-16</v>
      </c>
      <c r="O26" s="263">
        <f>$F26*N26</f>
        <v>-16000</v>
      </c>
      <c r="P26" s="263">
        <f>O26/1000000</f>
        <v>-0.016</v>
      </c>
      <c r="Q26" s="428"/>
    </row>
    <row r="27" spans="1:17" s="424" customFormat="1" ht="14.25" customHeight="1">
      <c r="A27" s="337">
        <v>18</v>
      </c>
      <c r="B27" s="338" t="s">
        <v>114</v>
      </c>
      <c r="C27" s="341">
        <v>4864883</v>
      </c>
      <c r="D27" s="38" t="s">
        <v>12</v>
      </c>
      <c r="E27" s="39" t="s">
        <v>321</v>
      </c>
      <c r="F27" s="347">
        <v>1000</v>
      </c>
      <c r="G27" s="317">
        <v>508</v>
      </c>
      <c r="H27" s="318">
        <v>546</v>
      </c>
      <c r="I27" s="263">
        <f t="shared" si="6"/>
        <v>-38</v>
      </c>
      <c r="J27" s="263">
        <f t="shared" si="7"/>
        <v>-38000</v>
      </c>
      <c r="K27" s="263">
        <f t="shared" si="8"/>
        <v>-0.038</v>
      </c>
      <c r="L27" s="317">
        <v>17465</v>
      </c>
      <c r="M27" s="318">
        <v>17465</v>
      </c>
      <c r="N27" s="263">
        <f t="shared" si="9"/>
        <v>0</v>
      </c>
      <c r="O27" s="263">
        <f t="shared" si="10"/>
        <v>0</v>
      </c>
      <c r="P27" s="263">
        <f t="shared" si="11"/>
        <v>0</v>
      </c>
      <c r="Q27" s="428"/>
    </row>
    <row r="28" spans="1:17" s="424" customFormat="1" ht="14.25" customHeight="1">
      <c r="A28" s="337"/>
      <c r="B28" s="340" t="s">
        <v>92</v>
      </c>
      <c r="C28" s="341"/>
      <c r="D28" s="38"/>
      <c r="E28" s="38"/>
      <c r="F28" s="347"/>
      <c r="G28" s="317"/>
      <c r="H28" s="318"/>
      <c r="I28" s="458"/>
      <c r="J28" s="458"/>
      <c r="K28" s="121"/>
      <c r="L28" s="317"/>
      <c r="M28" s="318"/>
      <c r="N28" s="458"/>
      <c r="O28" s="458"/>
      <c r="P28" s="121"/>
      <c r="Q28" s="428"/>
    </row>
    <row r="29" spans="1:17" s="424" customFormat="1" ht="14.25" customHeight="1">
      <c r="A29" s="337">
        <v>19</v>
      </c>
      <c r="B29" s="338" t="s">
        <v>93</v>
      </c>
      <c r="C29" s="341">
        <v>4864954</v>
      </c>
      <c r="D29" s="38" t="s">
        <v>12</v>
      </c>
      <c r="E29" s="39" t="s">
        <v>321</v>
      </c>
      <c r="F29" s="347">
        <v>1250</v>
      </c>
      <c r="G29" s="317">
        <v>958070</v>
      </c>
      <c r="H29" s="263">
        <v>959411</v>
      </c>
      <c r="I29" s="263">
        <f>G29-H29</f>
        <v>-1341</v>
      </c>
      <c r="J29" s="263">
        <f>$F29*I29</f>
        <v>-1676250</v>
      </c>
      <c r="K29" s="263">
        <f>J29/1000000</f>
        <v>-1.67625</v>
      </c>
      <c r="L29" s="317">
        <v>947192</v>
      </c>
      <c r="M29" s="263">
        <v>947192</v>
      </c>
      <c r="N29" s="263">
        <f>L29-M29</f>
        <v>0</v>
      </c>
      <c r="O29" s="263">
        <f>$F29*N29</f>
        <v>0</v>
      </c>
      <c r="P29" s="263">
        <f>O29/1000000</f>
        <v>0</v>
      </c>
      <c r="Q29" s="428"/>
    </row>
    <row r="30" spans="1:17" s="424" customFormat="1" ht="14.25" customHeight="1">
      <c r="A30" s="337">
        <v>20</v>
      </c>
      <c r="B30" s="338" t="s">
        <v>94</v>
      </c>
      <c r="C30" s="341">
        <v>4865030</v>
      </c>
      <c r="D30" s="38" t="s">
        <v>12</v>
      </c>
      <c r="E30" s="39" t="s">
        <v>321</v>
      </c>
      <c r="F30" s="347">
        <v>1000</v>
      </c>
      <c r="G30" s="317">
        <v>953163</v>
      </c>
      <c r="H30" s="263">
        <v>956262</v>
      </c>
      <c r="I30" s="263">
        <f>G30-H30</f>
        <v>-3099</v>
      </c>
      <c r="J30" s="263">
        <f>$F30*I30</f>
        <v>-3099000</v>
      </c>
      <c r="K30" s="263">
        <f>J30/1000000</f>
        <v>-3.099</v>
      </c>
      <c r="L30" s="317">
        <v>933562</v>
      </c>
      <c r="M30" s="263">
        <v>933562</v>
      </c>
      <c r="N30" s="263">
        <f>L30-M30</f>
        <v>0</v>
      </c>
      <c r="O30" s="263">
        <f>$F30*N30</f>
        <v>0</v>
      </c>
      <c r="P30" s="263">
        <f>O30/1000000</f>
        <v>0</v>
      </c>
      <c r="Q30" s="428"/>
    </row>
    <row r="31" spans="1:17" s="424" customFormat="1" ht="14.25" customHeight="1">
      <c r="A31" s="337">
        <v>21</v>
      </c>
      <c r="B31" s="338" t="s">
        <v>340</v>
      </c>
      <c r="C31" s="341">
        <v>4864989</v>
      </c>
      <c r="D31" s="38" t="s">
        <v>12</v>
      </c>
      <c r="E31" s="39" t="s">
        <v>321</v>
      </c>
      <c r="F31" s="347">
        <v>1000</v>
      </c>
      <c r="G31" s="317">
        <v>994553</v>
      </c>
      <c r="H31" s="263">
        <v>995178</v>
      </c>
      <c r="I31" s="263">
        <f>G31-H31</f>
        <v>-625</v>
      </c>
      <c r="J31" s="263">
        <f>$F31*I31</f>
        <v>-625000</v>
      </c>
      <c r="K31" s="263">
        <f>J31/1000000</f>
        <v>-0.625</v>
      </c>
      <c r="L31" s="317">
        <v>998708</v>
      </c>
      <c r="M31" s="263">
        <v>998708</v>
      </c>
      <c r="N31" s="263">
        <f>L31-M31</f>
        <v>0</v>
      </c>
      <c r="O31" s="263">
        <f>$F31*N31</f>
        <v>0</v>
      </c>
      <c r="P31" s="263">
        <f>O31/1000000</f>
        <v>0</v>
      </c>
      <c r="Q31" s="428"/>
    </row>
    <row r="32" spans="1:17" s="424" customFormat="1" ht="14.25" customHeight="1">
      <c r="A32" s="337"/>
      <c r="B32" s="340" t="s">
        <v>30</v>
      </c>
      <c r="C32" s="341"/>
      <c r="D32" s="38"/>
      <c r="E32" s="38"/>
      <c r="F32" s="347"/>
      <c r="G32" s="317"/>
      <c r="H32" s="318"/>
      <c r="I32" s="263"/>
      <c r="J32" s="263"/>
      <c r="K32" s="121">
        <f>SUM(K29:K31)</f>
        <v>-5.40025</v>
      </c>
      <c r="L32" s="317"/>
      <c r="M32" s="318"/>
      <c r="N32" s="263"/>
      <c r="O32" s="263"/>
      <c r="P32" s="121">
        <f>SUM(P29:P31)</f>
        <v>0</v>
      </c>
      <c r="Q32" s="428"/>
    </row>
    <row r="33" spans="1:17" s="424" customFormat="1" ht="14.25" customHeight="1">
      <c r="A33" s="337">
        <v>22</v>
      </c>
      <c r="B33" s="338" t="s">
        <v>95</v>
      </c>
      <c r="C33" s="341">
        <v>5128420</v>
      </c>
      <c r="D33" s="38" t="s">
        <v>12</v>
      </c>
      <c r="E33" s="39" t="s">
        <v>321</v>
      </c>
      <c r="F33" s="341">
        <v>-1000</v>
      </c>
      <c r="G33" s="317">
        <v>999411</v>
      </c>
      <c r="H33" s="318">
        <v>999380</v>
      </c>
      <c r="I33" s="263">
        <f>G33-H33</f>
        <v>31</v>
      </c>
      <c r="J33" s="263">
        <f>$F33*I33</f>
        <v>-31000</v>
      </c>
      <c r="K33" s="263">
        <f>J33/1000000</f>
        <v>-0.031</v>
      </c>
      <c r="L33" s="317">
        <v>999968</v>
      </c>
      <c r="M33" s="318">
        <v>999968</v>
      </c>
      <c r="N33" s="263">
        <f>L33-M33</f>
        <v>0</v>
      </c>
      <c r="O33" s="263">
        <f>$F33*N33</f>
        <v>0</v>
      </c>
      <c r="P33" s="263">
        <f>O33/1000000</f>
        <v>0</v>
      </c>
      <c r="Q33" s="438"/>
    </row>
    <row r="34" spans="1:17" s="424" customFormat="1" ht="14.25" customHeight="1">
      <c r="A34" s="337">
        <v>23</v>
      </c>
      <c r="B34" s="338" t="s">
        <v>96</v>
      </c>
      <c r="C34" s="341">
        <v>5295140</v>
      </c>
      <c r="D34" s="38" t="s">
        <v>12</v>
      </c>
      <c r="E34" s="39" t="s">
        <v>321</v>
      </c>
      <c r="F34" s="341">
        <v>-1000</v>
      </c>
      <c r="G34" s="317">
        <v>978540</v>
      </c>
      <c r="H34" s="318">
        <v>978632</v>
      </c>
      <c r="I34" s="263">
        <f>G34-H34</f>
        <v>-92</v>
      </c>
      <c r="J34" s="263">
        <f>$F34*I34</f>
        <v>92000</v>
      </c>
      <c r="K34" s="263">
        <f>J34/1000000</f>
        <v>0.092</v>
      </c>
      <c r="L34" s="317">
        <v>997941</v>
      </c>
      <c r="M34" s="318">
        <v>997942</v>
      </c>
      <c r="N34" s="263">
        <f>L34-M34</f>
        <v>-1</v>
      </c>
      <c r="O34" s="263">
        <f>$F34*N34</f>
        <v>1000</v>
      </c>
      <c r="P34" s="263">
        <f>O34/1000000</f>
        <v>0.001</v>
      </c>
      <c r="Q34" s="428"/>
    </row>
    <row r="35" spans="1:17" s="424" customFormat="1" ht="14.25" customHeight="1">
      <c r="A35" s="337">
        <v>24</v>
      </c>
      <c r="B35" s="814" t="s">
        <v>133</v>
      </c>
      <c r="C35" s="815">
        <v>4902585</v>
      </c>
      <c r="D35" s="816" t="s">
        <v>12</v>
      </c>
      <c r="E35" s="39" t="s">
        <v>321</v>
      </c>
      <c r="F35" s="815">
        <v>400</v>
      </c>
      <c r="G35" s="317">
        <v>999998</v>
      </c>
      <c r="H35" s="318">
        <v>999998</v>
      </c>
      <c r="I35" s="263">
        <f>G35-H35</f>
        <v>0</v>
      </c>
      <c r="J35" s="263">
        <f>$F35*I35</f>
        <v>0</v>
      </c>
      <c r="K35" s="263">
        <f>J35/1000000</f>
        <v>0</v>
      </c>
      <c r="L35" s="317">
        <v>999997</v>
      </c>
      <c r="M35" s="318">
        <v>999997</v>
      </c>
      <c r="N35" s="263">
        <f>L35-M35</f>
        <v>0</v>
      </c>
      <c r="O35" s="263">
        <f>$F35*N35</f>
        <v>0</v>
      </c>
      <c r="P35" s="263">
        <f>O35/1000000</f>
        <v>0</v>
      </c>
      <c r="Q35" s="438"/>
    </row>
    <row r="36" spans="1:17" s="424" customFormat="1" ht="14.25" customHeight="1">
      <c r="A36" s="337"/>
      <c r="B36" s="340" t="s">
        <v>25</v>
      </c>
      <c r="C36" s="341"/>
      <c r="D36" s="38"/>
      <c r="E36" s="38"/>
      <c r="F36" s="347"/>
      <c r="G36" s="317"/>
      <c r="H36" s="318"/>
      <c r="I36" s="263"/>
      <c r="J36" s="263"/>
      <c r="K36" s="263"/>
      <c r="L36" s="317"/>
      <c r="M36" s="318"/>
      <c r="N36" s="263"/>
      <c r="O36" s="263"/>
      <c r="P36" s="263"/>
      <c r="Q36" s="428"/>
    </row>
    <row r="37" spans="1:17" s="424" customFormat="1" ht="14.25" customHeight="1">
      <c r="A37" s="337">
        <v>25</v>
      </c>
      <c r="B37" s="305" t="s">
        <v>43</v>
      </c>
      <c r="C37" s="341">
        <v>4864854</v>
      </c>
      <c r="D37" s="42" t="s">
        <v>12</v>
      </c>
      <c r="E37" s="39" t="s">
        <v>321</v>
      </c>
      <c r="F37" s="347">
        <v>1000</v>
      </c>
      <c r="G37" s="317">
        <v>998922</v>
      </c>
      <c r="H37" s="318">
        <v>998922</v>
      </c>
      <c r="I37" s="263">
        <f>G37-H37</f>
        <v>0</v>
      </c>
      <c r="J37" s="263">
        <f>$F37*I37</f>
        <v>0</v>
      </c>
      <c r="K37" s="263">
        <f>J37/1000000</f>
        <v>0</v>
      </c>
      <c r="L37" s="317">
        <v>13880</v>
      </c>
      <c r="M37" s="318">
        <v>13897</v>
      </c>
      <c r="N37" s="263">
        <f>L37-M37</f>
        <v>-17</v>
      </c>
      <c r="O37" s="263">
        <f>$F37*N37</f>
        <v>-17000</v>
      </c>
      <c r="P37" s="263">
        <f>O37/1000000</f>
        <v>-0.017</v>
      </c>
      <c r="Q37" s="453"/>
    </row>
    <row r="38" spans="1:17" s="424" customFormat="1" ht="14.25" customHeight="1">
      <c r="A38" s="337"/>
      <c r="B38" s="340" t="s">
        <v>97</v>
      </c>
      <c r="C38" s="341"/>
      <c r="D38" s="38"/>
      <c r="E38" s="38"/>
      <c r="F38" s="347"/>
      <c r="G38" s="317"/>
      <c r="H38" s="318"/>
      <c r="I38" s="263"/>
      <c r="J38" s="263"/>
      <c r="K38" s="263"/>
      <c r="L38" s="317"/>
      <c r="M38" s="318"/>
      <c r="N38" s="263"/>
      <c r="O38" s="263"/>
      <c r="P38" s="263"/>
      <c r="Q38" s="428"/>
    </row>
    <row r="39" spans="1:17" s="424" customFormat="1" ht="14.25" customHeight="1">
      <c r="A39" s="337">
        <v>26</v>
      </c>
      <c r="B39" s="338" t="s">
        <v>98</v>
      </c>
      <c r="C39" s="341">
        <v>5295159</v>
      </c>
      <c r="D39" s="38" t="s">
        <v>12</v>
      </c>
      <c r="E39" s="39" t="s">
        <v>321</v>
      </c>
      <c r="F39" s="347">
        <v>-1000</v>
      </c>
      <c r="G39" s="317">
        <v>262911</v>
      </c>
      <c r="H39" s="318">
        <v>262361</v>
      </c>
      <c r="I39" s="263">
        <f>G39-H39</f>
        <v>550</v>
      </c>
      <c r="J39" s="263">
        <f>$F39*I39</f>
        <v>-550000</v>
      </c>
      <c r="K39" s="263">
        <f>J39/1000000</f>
        <v>-0.55</v>
      </c>
      <c r="L39" s="317">
        <v>25400</v>
      </c>
      <c r="M39" s="318">
        <v>25336</v>
      </c>
      <c r="N39" s="263">
        <f>L39-M39</f>
        <v>64</v>
      </c>
      <c r="O39" s="263">
        <f>$F39*N39</f>
        <v>-64000</v>
      </c>
      <c r="P39" s="263">
        <f>O39/1000000</f>
        <v>-0.064</v>
      </c>
      <c r="Q39" s="428"/>
    </row>
    <row r="40" spans="1:17" s="424" customFormat="1" ht="14.25" customHeight="1">
      <c r="A40" s="337">
        <v>27</v>
      </c>
      <c r="B40" s="338" t="s">
        <v>99</v>
      </c>
      <c r="C40" s="341">
        <v>4865029</v>
      </c>
      <c r="D40" s="38" t="s">
        <v>12</v>
      </c>
      <c r="E40" s="39" t="s">
        <v>321</v>
      </c>
      <c r="F40" s="347">
        <v>-1000</v>
      </c>
      <c r="G40" s="317">
        <v>67026</v>
      </c>
      <c r="H40" s="318">
        <v>66721</v>
      </c>
      <c r="I40" s="263">
        <f>G40-H40</f>
        <v>305</v>
      </c>
      <c r="J40" s="263">
        <f>$F40*I40</f>
        <v>-305000</v>
      </c>
      <c r="K40" s="263">
        <f>J40/1000000</f>
        <v>-0.305</v>
      </c>
      <c r="L40" s="317">
        <v>830</v>
      </c>
      <c r="M40" s="318">
        <v>686</v>
      </c>
      <c r="N40" s="263">
        <f>L40-M40</f>
        <v>144</v>
      </c>
      <c r="O40" s="263">
        <f>$F40*N40</f>
        <v>-144000</v>
      </c>
      <c r="P40" s="263">
        <f>O40/1000000</f>
        <v>-0.144</v>
      </c>
      <c r="Q40" s="438" t="s">
        <v>485</v>
      </c>
    </row>
    <row r="41" spans="1:17" s="424" customFormat="1" ht="14.25" customHeight="1">
      <c r="A41" s="337"/>
      <c r="B41" s="338"/>
      <c r="C41" s="341">
        <v>4902501</v>
      </c>
      <c r="D41" s="38" t="s">
        <v>12</v>
      </c>
      <c r="E41" s="39" t="s">
        <v>321</v>
      </c>
      <c r="F41" s="750">
        <v>-1666.66</v>
      </c>
      <c r="G41" s="317">
        <v>5387</v>
      </c>
      <c r="H41" s="318">
        <v>5360</v>
      </c>
      <c r="I41" s="263">
        <f>G41-H41</f>
        <v>27</v>
      </c>
      <c r="J41" s="263">
        <f>$F41*I41</f>
        <v>-44999.82</v>
      </c>
      <c r="K41" s="263">
        <f>J41/1000000</f>
        <v>-0.04499982</v>
      </c>
      <c r="L41" s="317">
        <v>365</v>
      </c>
      <c r="M41" s="318">
        <v>345</v>
      </c>
      <c r="N41" s="263">
        <f>L41-M41</f>
        <v>20</v>
      </c>
      <c r="O41" s="263">
        <f>$F41*N41</f>
        <v>-33333.200000000004</v>
      </c>
      <c r="P41" s="263">
        <f>O41/1000000</f>
        <v>-0.03333320000000001</v>
      </c>
      <c r="Q41" s="438" t="s">
        <v>481</v>
      </c>
    </row>
    <row r="42" spans="1:17" s="424" customFormat="1" ht="14.25" customHeight="1">
      <c r="A42" s="337">
        <v>28</v>
      </c>
      <c r="B42" s="338" t="s">
        <v>100</v>
      </c>
      <c r="C42" s="341">
        <v>4864934</v>
      </c>
      <c r="D42" s="38" t="s">
        <v>12</v>
      </c>
      <c r="E42" s="39" t="s">
        <v>321</v>
      </c>
      <c r="F42" s="347">
        <v>-1000</v>
      </c>
      <c r="G42" s="317">
        <v>8045</v>
      </c>
      <c r="H42" s="318">
        <v>7756</v>
      </c>
      <c r="I42" s="263">
        <f>G42-H42</f>
        <v>289</v>
      </c>
      <c r="J42" s="263">
        <f>$F42*I42</f>
        <v>-289000</v>
      </c>
      <c r="K42" s="263">
        <f>J42/1000000</f>
        <v>-0.289</v>
      </c>
      <c r="L42" s="317">
        <v>999036</v>
      </c>
      <c r="M42" s="318">
        <v>999038</v>
      </c>
      <c r="N42" s="263">
        <f>L42-M42</f>
        <v>-2</v>
      </c>
      <c r="O42" s="263">
        <f>$F42*N42</f>
        <v>2000</v>
      </c>
      <c r="P42" s="263">
        <f>O42/1000000</f>
        <v>0.002</v>
      </c>
      <c r="Q42" s="452"/>
    </row>
    <row r="43" spans="1:17" s="424" customFormat="1" ht="14.25" customHeight="1">
      <c r="A43" s="337">
        <v>29</v>
      </c>
      <c r="B43" s="305" t="s">
        <v>101</v>
      </c>
      <c r="C43" s="341">
        <v>4864906</v>
      </c>
      <c r="D43" s="38" t="s">
        <v>12</v>
      </c>
      <c r="E43" s="39" t="s">
        <v>321</v>
      </c>
      <c r="F43" s="347">
        <v>-1000</v>
      </c>
      <c r="G43" s="317">
        <v>7211</v>
      </c>
      <c r="H43" s="318">
        <v>6988</v>
      </c>
      <c r="I43" s="263">
        <f>G43-H43</f>
        <v>223</v>
      </c>
      <c r="J43" s="263">
        <f>$F43*I43</f>
        <v>-223000</v>
      </c>
      <c r="K43" s="263">
        <f>J43/1000000</f>
        <v>-0.223</v>
      </c>
      <c r="L43" s="317">
        <v>998133</v>
      </c>
      <c r="M43" s="318">
        <v>998139</v>
      </c>
      <c r="N43" s="263">
        <f>L43-M43</f>
        <v>-6</v>
      </c>
      <c r="O43" s="263">
        <f>$F43*N43</f>
        <v>6000</v>
      </c>
      <c r="P43" s="263">
        <f>O43/1000000</f>
        <v>0.006</v>
      </c>
      <c r="Q43" s="442"/>
    </row>
    <row r="44" spans="1:17" s="424" customFormat="1" ht="14.25" customHeight="1">
      <c r="A44" s="337"/>
      <c r="B44" s="340" t="s">
        <v>383</v>
      </c>
      <c r="C44" s="341"/>
      <c r="D44" s="432"/>
      <c r="E44" s="433"/>
      <c r="F44" s="347"/>
      <c r="G44" s="317"/>
      <c r="H44" s="318"/>
      <c r="I44" s="263"/>
      <c r="J44" s="263"/>
      <c r="K44" s="263"/>
      <c r="L44" s="317"/>
      <c r="M44" s="318"/>
      <c r="N44" s="263"/>
      <c r="O44" s="263"/>
      <c r="P44" s="263"/>
      <c r="Q44" s="705"/>
    </row>
    <row r="45" spans="1:17" s="424" customFormat="1" ht="14.25" customHeight="1">
      <c r="A45" s="337">
        <v>30</v>
      </c>
      <c r="B45" s="338" t="s">
        <v>98</v>
      </c>
      <c r="C45" s="341">
        <v>5295177</v>
      </c>
      <c r="D45" s="432" t="s">
        <v>12</v>
      </c>
      <c r="E45" s="433" t="s">
        <v>321</v>
      </c>
      <c r="F45" s="347">
        <v>-1000</v>
      </c>
      <c r="G45" s="317">
        <v>100654</v>
      </c>
      <c r="H45" s="318">
        <v>100202</v>
      </c>
      <c r="I45" s="263">
        <f>G45-H45</f>
        <v>452</v>
      </c>
      <c r="J45" s="263">
        <f>$F45*I45</f>
        <v>-452000</v>
      </c>
      <c r="K45" s="263">
        <f>J45/1000000</f>
        <v>-0.452</v>
      </c>
      <c r="L45" s="317">
        <v>982834</v>
      </c>
      <c r="M45" s="318">
        <v>982834</v>
      </c>
      <c r="N45" s="263">
        <f>L45-M45</f>
        <v>0</v>
      </c>
      <c r="O45" s="263">
        <f>$F45*N45</f>
        <v>0</v>
      </c>
      <c r="P45" s="263">
        <f>O45/1000000</f>
        <v>0</v>
      </c>
      <c r="Q45" s="649"/>
    </row>
    <row r="46" spans="1:17" s="424" customFormat="1" ht="14.25" customHeight="1">
      <c r="A46" s="337">
        <v>31</v>
      </c>
      <c r="B46" s="338" t="s">
        <v>386</v>
      </c>
      <c r="C46" s="341">
        <v>5128456</v>
      </c>
      <c r="D46" s="432" t="s">
        <v>12</v>
      </c>
      <c r="E46" s="433" t="s">
        <v>321</v>
      </c>
      <c r="F46" s="347">
        <v>-1000</v>
      </c>
      <c r="G46" s="317">
        <v>92886</v>
      </c>
      <c r="H46" s="318">
        <v>90541</v>
      </c>
      <c r="I46" s="263">
        <f>G46-H46</f>
        <v>2345</v>
      </c>
      <c r="J46" s="263">
        <f>$F46*I46</f>
        <v>-2345000</v>
      </c>
      <c r="K46" s="263">
        <f>J46/1000000</f>
        <v>-2.345</v>
      </c>
      <c r="L46" s="317">
        <v>325</v>
      </c>
      <c r="M46" s="318">
        <v>325</v>
      </c>
      <c r="N46" s="263">
        <f>L46-M46</f>
        <v>0</v>
      </c>
      <c r="O46" s="263">
        <f>$F46*N46</f>
        <v>0</v>
      </c>
      <c r="P46" s="263">
        <f>O46/1000000</f>
        <v>0</v>
      </c>
      <c r="Q46" s="812"/>
    </row>
    <row r="47" spans="1:17" s="424" customFormat="1" ht="15.75" customHeight="1">
      <c r="A47" s="337">
        <v>32</v>
      </c>
      <c r="B47" s="338" t="s">
        <v>384</v>
      </c>
      <c r="C47" s="341">
        <v>4865031</v>
      </c>
      <c r="D47" s="432" t="s">
        <v>12</v>
      </c>
      <c r="E47" s="433" t="s">
        <v>321</v>
      </c>
      <c r="F47" s="347">
        <v>-2000</v>
      </c>
      <c r="G47" s="317">
        <v>65879</v>
      </c>
      <c r="H47" s="318">
        <v>65112</v>
      </c>
      <c r="I47" s="263">
        <f>G47-H47</f>
        <v>767</v>
      </c>
      <c r="J47" s="263">
        <f>$F47*I47</f>
        <v>-1534000</v>
      </c>
      <c r="K47" s="263">
        <f>J47/1000000</f>
        <v>-1.534</v>
      </c>
      <c r="L47" s="317">
        <v>23</v>
      </c>
      <c r="M47" s="318">
        <v>23</v>
      </c>
      <c r="N47" s="263">
        <f>L47-M47</f>
        <v>0</v>
      </c>
      <c r="O47" s="263">
        <f>$F47*N47</f>
        <v>0</v>
      </c>
      <c r="P47" s="263">
        <f>O47/1000000</f>
        <v>0</v>
      </c>
      <c r="Q47" s="819" t="s">
        <v>472</v>
      </c>
    </row>
    <row r="48" spans="1:17" s="424" customFormat="1" ht="15.75" customHeight="1">
      <c r="A48" s="337"/>
      <c r="B48" s="338"/>
      <c r="C48" s="341">
        <v>4864830</v>
      </c>
      <c r="D48" s="432" t="s">
        <v>12</v>
      </c>
      <c r="E48" s="433" t="s">
        <v>321</v>
      </c>
      <c r="F48" s="347">
        <v>-5000</v>
      </c>
      <c r="G48" s="317">
        <v>461</v>
      </c>
      <c r="H48" s="318">
        <v>0</v>
      </c>
      <c r="I48" s="263">
        <f>G48-H48</f>
        <v>461</v>
      </c>
      <c r="J48" s="263">
        <f>$F48*I48</f>
        <v>-2305000</v>
      </c>
      <c r="K48" s="263">
        <f>J48/1000000</f>
        <v>-2.305</v>
      </c>
      <c r="L48" s="317">
        <v>0</v>
      </c>
      <c r="M48" s="318">
        <v>0</v>
      </c>
      <c r="N48" s="263">
        <f>L48-M48</f>
        <v>0</v>
      </c>
      <c r="O48" s="263">
        <f>$F48*N48</f>
        <v>0</v>
      </c>
      <c r="P48" s="263">
        <f>O48/1000000</f>
        <v>0</v>
      </c>
      <c r="Q48" s="819" t="s">
        <v>477</v>
      </c>
    </row>
    <row r="49" spans="1:17" s="424" customFormat="1" ht="14.25" customHeight="1">
      <c r="A49" s="337"/>
      <c r="B49" s="340" t="s">
        <v>40</v>
      </c>
      <c r="C49" s="341"/>
      <c r="D49" s="38"/>
      <c r="E49" s="38"/>
      <c r="F49" s="347"/>
      <c r="G49" s="317"/>
      <c r="H49" s="318"/>
      <c r="I49" s="263"/>
      <c r="J49" s="263"/>
      <c r="K49" s="263"/>
      <c r="L49" s="317"/>
      <c r="M49" s="318"/>
      <c r="N49" s="263"/>
      <c r="O49" s="263"/>
      <c r="P49" s="263"/>
      <c r="Q49" s="428"/>
    </row>
    <row r="50" spans="1:17" s="424" customFormat="1" ht="14.25" customHeight="1">
      <c r="A50" s="337"/>
      <c r="B50" s="339" t="s">
        <v>17</v>
      </c>
      <c r="C50" s="341"/>
      <c r="D50" s="42"/>
      <c r="E50" s="42"/>
      <c r="F50" s="347"/>
      <c r="G50" s="317"/>
      <c r="H50" s="318"/>
      <c r="I50" s="263"/>
      <c r="J50" s="263"/>
      <c r="K50" s="263"/>
      <c r="L50" s="317"/>
      <c r="M50" s="318"/>
      <c r="N50" s="263"/>
      <c r="O50" s="263"/>
      <c r="P50" s="263"/>
      <c r="Q50" s="428"/>
    </row>
    <row r="51" spans="1:17" s="424" customFormat="1" ht="14.25" customHeight="1">
      <c r="A51" s="337">
        <v>33</v>
      </c>
      <c r="B51" s="338" t="s">
        <v>18</v>
      </c>
      <c r="C51" s="341">
        <v>4864831</v>
      </c>
      <c r="D51" s="38" t="s">
        <v>12</v>
      </c>
      <c r="E51" s="39" t="s">
        <v>321</v>
      </c>
      <c r="F51" s="347">
        <v>1000</v>
      </c>
      <c r="G51" s="317">
        <v>1334</v>
      </c>
      <c r="H51" s="318">
        <v>1305</v>
      </c>
      <c r="I51" s="263">
        <f>G51-H51</f>
        <v>29</v>
      </c>
      <c r="J51" s="263">
        <f>$F51*I51</f>
        <v>29000</v>
      </c>
      <c r="K51" s="263">
        <f>J51/1000000</f>
        <v>0.029</v>
      </c>
      <c r="L51" s="317">
        <v>522</v>
      </c>
      <c r="M51" s="318">
        <v>518</v>
      </c>
      <c r="N51" s="263">
        <f>L51-M51</f>
        <v>4</v>
      </c>
      <c r="O51" s="263">
        <f>$F51*N51</f>
        <v>4000</v>
      </c>
      <c r="P51" s="263">
        <f>O51/1000000</f>
        <v>0.004</v>
      </c>
      <c r="Q51" s="716"/>
    </row>
    <row r="52" spans="1:17" s="424" customFormat="1" ht="15.75" customHeight="1">
      <c r="A52" s="337">
        <v>34</v>
      </c>
      <c r="B52" s="338" t="s">
        <v>19</v>
      </c>
      <c r="C52" s="341">
        <v>4864825</v>
      </c>
      <c r="D52" s="38" t="s">
        <v>12</v>
      </c>
      <c r="E52" s="39" t="s">
        <v>321</v>
      </c>
      <c r="F52" s="347">
        <v>133.33</v>
      </c>
      <c r="G52" s="317">
        <v>4474</v>
      </c>
      <c r="H52" s="318">
        <v>4436</v>
      </c>
      <c r="I52" s="263">
        <f>G52-H52</f>
        <v>38</v>
      </c>
      <c r="J52" s="263">
        <f>$F52*I52</f>
        <v>5066.540000000001</v>
      </c>
      <c r="K52" s="263">
        <f>J52/1000000</f>
        <v>0.0050665400000000005</v>
      </c>
      <c r="L52" s="317">
        <v>7311</v>
      </c>
      <c r="M52" s="318">
        <v>7304</v>
      </c>
      <c r="N52" s="263">
        <f>L52-M52</f>
        <v>7</v>
      </c>
      <c r="O52" s="263">
        <f>$F52*N52</f>
        <v>933.3100000000001</v>
      </c>
      <c r="P52" s="263">
        <f>O52/1000000</f>
        <v>0.00093331</v>
      </c>
      <c r="Q52" s="428"/>
    </row>
    <row r="53" spans="1:17" ht="15.75" customHeight="1">
      <c r="A53" s="337"/>
      <c r="B53" s="340" t="s">
        <v>110</v>
      </c>
      <c r="C53" s="341"/>
      <c r="D53" s="38"/>
      <c r="E53" s="38"/>
      <c r="F53" s="347"/>
      <c r="G53" s="317"/>
      <c r="H53" s="318"/>
      <c r="I53" s="364"/>
      <c r="J53" s="364"/>
      <c r="K53" s="364"/>
      <c r="L53" s="317"/>
      <c r="M53" s="318"/>
      <c r="N53" s="364"/>
      <c r="O53" s="364"/>
      <c r="P53" s="364"/>
      <c r="Q53" s="143"/>
    </row>
    <row r="54" spans="1:17" s="424" customFormat="1" ht="15.75" customHeight="1">
      <c r="A54" s="337">
        <v>35</v>
      </c>
      <c r="B54" s="338" t="s">
        <v>111</v>
      </c>
      <c r="C54" s="341">
        <v>4865137</v>
      </c>
      <c r="D54" s="38" t="s">
        <v>12</v>
      </c>
      <c r="E54" s="39" t="s">
        <v>321</v>
      </c>
      <c r="F54" s="341">
        <v>1000</v>
      </c>
      <c r="G54" s="317">
        <v>0</v>
      </c>
      <c r="H54" s="318">
        <v>0</v>
      </c>
      <c r="I54" s="263">
        <f>G54-H54</f>
        <v>0</v>
      </c>
      <c r="J54" s="263">
        <f>$F54*I54</f>
        <v>0</v>
      </c>
      <c r="K54" s="263">
        <f>J54/1000000</f>
        <v>0</v>
      </c>
      <c r="L54" s="317">
        <v>0</v>
      </c>
      <c r="M54" s="318">
        <v>0</v>
      </c>
      <c r="N54" s="263">
        <f>L54-M54</f>
        <v>0</v>
      </c>
      <c r="O54" s="263">
        <f>$F54*N54</f>
        <v>0</v>
      </c>
      <c r="P54" s="263">
        <f>O54/1000000</f>
        <v>0</v>
      </c>
      <c r="Q54" s="641"/>
    </row>
    <row r="55" spans="1:17" s="457" customFormat="1" ht="15.75" customHeight="1">
      <c r="A55" s="325">
        <v>36</v>
      </c>
      <c r="B55" s="305" t="s">
        <v>112</v>
      </c>
      <c r="C55" s="341">
        <v>4864828</v>
      </c>
      <c r="D55" s="42" t="s">
        <v>12</v>
      </c>
      <c r="E55" s="39" t="s">
        <v>321</v>
      </c>
      <c r="F55" s="341">
        <v>133</v>
      </c>
      <c r="G55" s="317">
        <v>992633</v>
      </c>
      <c r="H55" s="318">
        <v>992633</v>
      </c>
      <c r="I55" s="263">
        <f>G55-H55</f>
        <v>0</v>
      </c>
      <c r="J55" s="263">
        <f>$F55*I55</f>
        <v>0</v>
      </c>
      <c r="K55" s="263">
        <f>J55/1000000</f>
        <v>0</v>
      </c>
      <c r="L55" s="317">
        <v>12387</v>
      </c>
      <c r="M55" s="318">
        <v>12504</v>
      </c>
      <c r="N55" s="263">
        <f>L55-M55</f>
        <v>-117</v>
      </c>
      <c r="O55" s="263">
        <f>$F55*N55</f>
        <v>-15561</v>
      </c>
      <c r="P55" s="263">
        <f>O55/1000000</f>
        <v>-0.015561</v>
      </c>
      <c r="Q55" s="317"/>
    </row>
    <row r="56" spans="1:17" s="424" customFormat="1" ht="15.75" customHeight="1">
      <c r="A56" s="325"/>
      <c r="B56" s="339" t="s">
        <v>418</v>
      </c>
      <c r="C56" s="341"/>
      <c r="D56" s="42"/>
      <c r="E56" s="39"/>
      <c r="F56" s="341"/>
      <c r="G56" s="317"/>
      <c r="H56" s="318"/>
      <c r="I56" s="263"/>
      <c r="J56" s="263"/>
      <c r="K56" s="263"/>
      <c r="L56" s="317"/>
      <c r="M56" s="318"/>
      <c r="N56" s="263"/>
      <c r="O56" s="263"/>
      <c r="P56" s="263"/>
      <c r="Q56" s="317"/>
    </row>
    <row r="57" spans="1:17" s="424" customFormat="1" ht="15.75" customHeight="1">
      <c r="A57" s="325">
        <v>37</v>
      </c>
      <c r="B57" s="305" t="s">
        <v>34</v>
      </c>
      <c r="C57" s="341">
        <v>5295145</v>
      </c>
      <c r="D57" s="42" t="s">
        <v>12</v>
      </c>
      <c r="E57" s="39" t="s">
        <v>321</v>
      </c>
      <c r="F57" s="341">
        <v>-1000</v>
      </c>
      <c r="G57" s="317">
        <v>975263</v>
      </c>
      <c r="H57" s="318">
        <v>975263</v>
      </c>
      <c r="I57" s="263">
        <f>G57-H57</f>
        <v>0</v>
      </c>
      <c r="J57" s="263">
        <f>$F57*I57</f>
        <v>0</v>
      </c>
      <c r="K57" s="263">
        <f>J57/1000000</f>
        <v>0</v>
      </c>
      <c r="L57" s="317">
        <v>990132</v>
      </c>
      <c r="M57" s="318">
        <v>990131</v>
      </c>
      <c r="N57" s="263">
        <f>L57-M57</f>
        <v>1</v>
      </c>
      <c r="O57" s="263">
        <f>$F57*N57</f>
        <v>-1000</v>
      </c>
      <c r="P57" s="263">
        <f>O57/1000000</f>
        <v>-0.001</v>
      </c>
      <c r="Q57" s="317"/>
    </row>
    <row r="58" spans="1:17" s="424" customFormat="1" ht="15.75" customHeight="1">
      <c r="A58" s="325"/>
      <c r="B58" s="305"/>
      <c r="C58" s="341"/>
      <c r="D58" s="42"/>
      <c r="E58" s="39"/>
      <c r="F58" s="341">
        <v>-1000</v>
      </c>
      <c r="G58" s="317">
        <v>962921</v>
      </c>
      <c r="H58" s="318">
        <v>962853</v>
      </c>
      <c r="I58" s="263">
        <f>G58-H58</f>
        <v>68</v>
      </c>
      <c r="J58" s="263">
        <f>$F58*I58</f>
        <v>-68000</v>
      </c>
      <c r="K58" s="263">
        <f>J58/1000000</f>
        <v>-0.068</v>
      </c>
      <c r="L58" s="317"/>
      <c r="M58" s="318"/>
      <c r="N58" s="263"/>
      <c r="O58" s="263"/>
      <c r="P58" s="263"/>
      <c r="Q58" s="317"/>
    </row>
    <row r="59" spans="1:17" s="424" customFormat="1" ht="15.75" customHeight="1">
      <c r="A59" s="325"/>
      <c r="B59" s="305"/>
      <c r="C59" s="341"/>
      <c r="D59" s="42"/>
      <c r="E59" s="39"/>
      <c r="F59" s="341">
        <v>-1000</v>
      </c>
      <c r="G59" s="317">
        <v>954700</v>
      </c>
      <c r="H59" s="318">
        <v>954532</v>
      </c>
      <c r="I59" s="263">
        <f>G59-H59</f>
        <v>168</v>
      </c>
      <c r="J59" s="263">
        <f>$F59*I59</f>
        <v>-168000</v>
      </c>
      <c r="K59" s="263">
        <f>J59/1000000</f>
        <v>-0.168</v>
      </c>
      <c r="L59" s="317"/>
      <c r="M59" s="318"/>
      <c r="N59" s="263"/>
      <c r="O59" s="263"/>
      <c r="P59" s="263"/>
      <c r="Q59" s="317"/>
    </row>
    <row r="60" spans="1:17" s="460" customFormat="1" ht="15.75" customHeight="1" thickBot="1">
      <c r="A60" s="713">
        <v>38</v>
      </c>
      <c r="B60" s="714" t="s">
        <v>162</v>
      </c>
      <c r="C60" s="342">
        <v>5295146</v>
      </c>
      <c r="D60" s="342" t="s">
        <v>12</v>
      </c>
      <c r="E60" s="342" t="s">
        <v>321</v>
      </c>
      <c r="F60" s="342">
        <v>-1000</v>
      </c>
      <c r="G60" s="426">
        <v>975005</v>
      </c>
      <c r="H60" s="427">
        <v>974663</v>
      </c>
      <c r="I60" s="342">
        <f>G60-H60</f>
        <v>342</v>
      </c>
      <c r="J60" s="342">
        <f>$F60*I60</f>
        <v>-342000</v>
      </c>
      <c r="K60" s="810">
        <f>J60/1000000</f>
        <v>-0.342</v>
      </c>
      <c r="L60" s="426">
        <v>981175</v>
      </c>
      <c r="M60" s="427">
        <v>981175</v>
      </c>
      <c r="N60" s="342">
        <f>L60-M60</f>
        <v>0</v>
      </c>
      <c r="O60" s="342">
        <f>$F60*N60</f>
        <v>0</v>
      </c>
      <c r="P60" s="342">
        <f>O60/1000000</f>
        <v>0</v>
      </c>
      <c r="Q60" s="426"/>
    </row>
    <row r="61" spans="1:17" s="424" customFormat="1" ht="6" customHeight="1" thickTop="1">
      <c r="A61" s="325"/>
      <c r="B61" s="305"/>
      <c r="C61" s="341"/>
      <c r="D61" s="42"/>
      <c r="E61" s="39"/>
      <c r="F61" s="341"/>
      <c r="G61" s="317"/>
      <c r="H61" s="318"/>
      <c r="I61" s="263"/>
      <c r="J61" s="263"/>
      <c r="K61" s="263"/>
      <c r="L61" s="318"/>
      <c r="M61" s="318"/>
      <c r="N61" s="263"/>
      <c r="O61" s="263"/>
      <c r="P61" s="263"/>
      <c r="Q61" s="457"/>
    </row>
    <row r="62" spans="2:16" s="424" customFormat="1" ht="15" customHeight="1">
      <c r="B62" s="15" t="s">
        <v>129</v>
      </c>
      <c r="F62" s="548"/>
      <c r="G62" s="318"/>
      <c r="H62" s="318"/>
      <c r="I62" s="505"/>
      <c r="J62" s="505"/>
      <c r="K62" s="787">
        <f>SUM(K8:K61)-K32</f>
        <v>-14.106369949999998</v>
      </c>
      <c r="N62" s="505"/>
      <c r="O62" s="505"/>
      <c r="P62" s="787">
        <f>SUM(P8:P61)-P32</f>
        <v>-0.6840802800000001</v>
      </c>
    </row>
    <row r="63" spans="2:16" s="424" customFormat="1" ht="1.5" customHeight="1">
      <c r="B63" s="15"/>
      <c r="F63" s="548"/>
      <c r="G63" s="318"/>
      <c r="H63" s="318"/>
      <c r="I63" s="505"/>
      <c r="J63" s="505"/>
      <c r="K63" s="327"/>
      <c r="N63" s="505"/>
      <c r="O63" s="505"/>
      <c r="P63" s="327"/>
    </row>
    <row r="64" spans="2:16" s="424" customFormat="1" ht="16.5">
      <c r="B64" s="15" t="s">
        <v>130</v>
      </c>
      <c r="F64" s="548"/>
      <c r="G64" s="318"/>
      <c r="H64" s="318"/>
      <c r="I64" s="505"/>
      <c r="J64" s="505"/>
      <c r="K64" s="787">
        <f>SUM(K62:K63)</f>
        <v>-14.106369949999998</v>
      </c>
      <c r="N64" s="505"/>
      <c r="O64" s="505"/>
      <c r="P64" s="787">
        <f>SUM(P62:P63)</f>
        <v>-0.6840802800000001</v>
      </c>
    </row>
    <row r="65" spans="6:8" s="424" customFormat="1" ht="15">
      <c r="F65" s="548"/>
      <c r="G65" s="318"/>
      <c r="H65" s="318"/>
    </row>
    <row r="66" spans="6:17" s="424" customFormat="1" ht="15">
      <c r="F66" s="548"/>
      <c r="G66" s="318"/>
      <c r="H66" s="318"/>
      <c r="Q66" s="788" t="str">
        <f>NDPL!$Q$1</f>
        <v>MARCH-2022</v>
      </c>
    </row>
    <row r="67" spans="6:8" s="424" customFormat="1" ht="15">
      <c r="F67" s="548"/>
      <c r="G67" s="318"/>
      <c r="H67" s="318"/>
    </row>
    <row r="68" spans="6:17" s="424" customFormat="1" ht="15">
      <c r="F68" s="548"/>
      <c r="G68" s="318"/>
      <c r="H68" s="318"/>
      <c r="Q68" s="788"/>
    </row>
    <row r="69" spans="1:16" s="424" customFormat="1" ht="18.75" thickBot="1">
      <c r="A69" s="84" t="s">
        <v>223</v>
      </c>
      <c r="F69" s="548"/>
      <c r="G69" s="789"/>
      <c r="H69" s="789"/>
      <c r="I69" s="44" t="s">
        <v>7</v>
      </c>
      <c r="J69" s="457"/>
      <c r="K69" s="457"/>
      <c r="L69" s="457"/>
      <c r="M69" s="457"/>
      <c r="N69" s="44" t="s">
        <v>371</v>
      </c>
      <c r="O69" s="457"/>
      <c r="P69" s="457"/>
    </row>
    <row r="70" spans="1:17" s="424" customFormat="1" ht="39.75" thickBot="1" thickTop="1">
      <c r="A70" s="475" t="s">
        <v>8</v>
      </c>
      <c r="B70" s="476" t="s">
        <v>9</v>
      </c>
      <c r="C70" s="477" t="s">
        <v>1</v>
      </c>
      <c r="D70" s="477" t="s">
        <v>2</v>
      </c>
      <c r="E70" s="477" t="s">
        <v>3</v>
      </c>
      <c r="F70" s="477" t="s">
        <v>10</v>
      </c>
      <c r="G70" s="475" t="str">
        <f>NDPL!G5</f>
        <v>FINAL READING 31/03/2022</v>
      </c>
      <c r="H70" s="477" t="str">
        <f>NDPL!H5</f>
        <v>INTIAL READING 01/03/2022</v>
      </c>
      <c r="I70" s="477" t="s">
        <v>4</v>
      </c>
      <c r="J70" s="477" t="s">
        <v>5</v>
      </c>
      <c r="K70" s="477" t="s">
        <v>6</v>
      </c>
      <c r="L70" s="475" t="str">
        <f>NDPL!G5</f>
        <v>FINAL READING 31/03/2022</v>
      </c>
      <c r="M70" s="477" t="str">
        <f>NDPL!H5</f>
        <v>INTIAL READING 01/03/2022</v>
      </c>
      <c r="N70" s="477" t="s">
        <v>4</v>
      </c>
      <c r="O70" s="477" t="s">
        <v>5</v>
      </c>
      <c r="P70" s="477" t="s">
        <v>6</v>
      </c>
      <c r="Q70" s="498" t="s">
        <v>284</v>
      </c>
    </row>
    <row r="71" spans="1:16" s="424" customFormat="1" ht="17.25" thickBot="1" thickTop="1">
      <c r="A71" s="772"/>
      <c r="B71" s="790"/>
      <c r="C71" s="772"/>
      <c r="D71" s="772"/>
      <c r="E71" s="772"/>
      <c r="F71" s="791"/>
      <c r="G71" s="772"/>
      <c r="H71" s="772"/>
      <c r="I71" s="772"/>
      <c r="J71" s="772"/>
      <c r="K71" s="772"/>
      <c r="L71" s="772"/>
      <c r="M71" s="772"/>
      <c r="N71" s="772"/>
      <c r="O71" s="772"/>
      <c r="P71" s="772"/>
    </row>
    <row r="72" spans="1:17" s="424" customFormat="1" ht="15.75" customHeight="1" thickTop="1">
      <c r="A72" s="335"/>
      <c r="B72" s="336" t="s">
        <v>116</v>
      </c>
      <c r="C72" s="34"/>
      <c r="D72" s="34"/>
      <c r="E72" s="34"/>
      <c r="F72" s="306"/>
      <c r="G72" s="27"/>
      <c r="H72" s="435"/>
      <c r="I72" s="435"/>
      <c r="J72" s="435"/>
      <c r="K72" s="435"/>
      <c r="L72" s="27"/>
      <c r="M72" s="435"/>
      <c r="N72" s="435"/>
      <c r="O72" s="435"/>
      <c r="P72" s="435"/>
      <c r="Q72" s="504"/>
    </row>
    <row r="73" spans="1:17" s="424" customFormat="1" ht="15.75" customHeight="1">
      <c r="A73" s="337">
        <v>1</v>
      </c>
      <c r="B73" s="338" t="s">
        <v>14</v>
      </c>
      <c r="C73" s="341">
        <v>4864994</v>
      </c>
      <c r="D73" s="38" t="s">
        <v>12</v>
      </c>
      <c r="E73" s="39" t="s">
        <v>321</v>
      </c>
      <c r="F73" s="347">
        <v>-1000</v>
      </c>
      <c r="G73" s="317">
        <v>992472</v>
      </c>
      <c r="H73" s="318">
        <v>992311</v>
      </c>
      <c r="I73" s="318">
        <f>G73-H73</f>
        <v>161</v>
      </c>
      <c r="J73" s="318">
        <f>$F73*I73</f>
        <v>-161000</v>
      </c>
      <c r="K73" s="318">
        <f>J73/1000000</f>
        <v>-0.161</v>
      </c>
      <c r="L73" s="317">
        <v>993745</v>
      </c>
      <c r="M73" s="318">
        <v>993731</v>
      </c>
      <c r="N73" s="318">
        <f>L73-M73</f>
        <v>14</v>
      </c>
      <c r="O73" s="318">
        <f>$F73*N73</f>
        <v>-14000</v>
      </c>
      <c r="P73" s="318">
        <f>O73/1000000</f>
        <v>-0.014</v>
      </c>
      <c r="Q73" s="428"/>
    </row>
    <row r="74" spans="1:17" s="424" customFormat="1" ht="15.75" customHeight="1">
      <c r="A74" s="337">
        <v>2</v>
      </c>
      <c r="B74" s="338" t="s">
        <v>15</v>
      </c>
      <c r="C74" s="341">
        <v>5295153</v>
      </c>
      <c r="D74" s="38" t="s">
        <v>12</v>
      </c>
      <c r="E74" s="39" t="s">
        <v>321</v>
      </c>
      <c r="F74" s="347">
        <v>-1000</v>
      </c>
      <c r="G74" s="317">
        <v>981175</v>
      </c>
      <c r="H74" s="318">
        <v>980992</v>
      </c>
      <c r="I74" s="318">
        <f>G74-H74</f>
        <v>183</v>
      </c>
      <c r="J74" s="318">
        <f>$F74*I74</f>
        <v>-183000</v>
      </c>
      <c r="K74" s="318">
        <f>J74/1000000</f>
        <v>-0.183</v>
      </c>
      <c r="L74" s="317">
        <v>930161</v>
      </c>
      <c r="M74" s="318">
        <v>930133</v>
      </c>
      <c r="N74" s="318">
        <f>L74-M74</f>
        <v>28</v>
      </c>
      <c r="O74" s="318">
        <f>$F74*N74</f>
        <v>-28000</v>
      </c>
      <c r="P74" s="318">
        <f>O74/1000000</f>
        <v>-0.028</v>
      </c>
      <c r="Q74" s="428"/>
    </row>
    <row r="75" spans="1:17" s="424" customFormat="1" ht="15">
      <c r="A75" s="337">
        <v>3</v>
      </c>
      <c r="B75" s="338" t="s">
        <v>16</v>
      </c>
      <c r="C75" s="341">
        <v>5100234</v>
      </c>
      <c r="D75" s="38" t="s">
        <v>12</v>
      </c>
      <c r="E75" s="39" t="s">
        <v>321</v>
      </c>
      <c r="F75" s="347">
        <v>-1000</v>
      </c>
      <c r="G75" s="317">
        <v>993290</v>
      </c>
      <c r="H75" s="318">
        <v>993218</v>
      </c>
      <c r="I75" s="318">
        <f>G75-H75</f>
        <v>72</v>
      </c>
      <c r="J75" s="318">
        <f>$F75*I75</f>
        <v>-72000</v>
      </c>
      <c r="K75" s="318">
        <f>J75/1000000</f>
        <v>-0.072</v>
      </c>
      <c r="L75" s="317">
        <v>993382</v>
      </c>
      <c r="M75" s="318">
        <v>993384</v>
      </c>
      <c r="N75" s="318">
        <f>L75-M75</f>
        <v>-2</v>
      </c>
      <c r="O75" s="318">
        <f>$F75*N75</f>
        <v>2000</v>
      </c>
      <c r="P75" s="318">
        <f>O75/1000000</f>
        <v>0.002</v>
      </c>
      <c r="Q75" s="425"/>
    </row>
    <row r="76" spans="1:17" s="424" customFormat="1" ht="15">
      <c r="A76" s="337">
        <v>4</v>
      </c>
      <c r="B76" s="338" t="s">
        <v>152</v>
      </c>
      <c r="C76" s="341">
        <v>4865045</v>
      </c>
      <c r="D76" s="38" t="s">
        <v>12</v>
      </c>
      <c r="E76" s="39" t="s">
        <v>321</v>
      </c>
      <c r="F76" s="347">
        <v>-2000</v>
      </c>
      <c r="G76" s="317">
        <v>0</v>
      </c>
      <c r="H76" s="318">
        <v>0</v>
      </c>
      <c r="I76" s="318">
        <v>0</v>
      </c>
      <c r="J76" s="318">
        <f>$F76*I76</f>
        <v>0</v>
      </c>
      <c r="K76" s="318">
        <f>J76/1000000</f>
        <v>0</v>
      </c>
      <c r="L76" s="317">
        <v>0</v>
      </c>
      <c r="M76" s="318">
        <v>0</v>
      </c>
      <c r="N76" s="318">
        <f>L76-M76</f>
        <v>0</v>
      </c>
      <c r="O76" s="318">
        <f>$F76*N76</f>
        <v>0</v>
      </c>
      <c r="P76" s="318">
        <f>O76/1000000</f>
        <v>0</v>
      </c>
      <c r="Q76" s="741" t="s">
        <v>482</v>
      </c>
    </row>
    <row r="77" spans="1:17" s="424" customFormat="1" ht="15">
      <c r="A77" s="337"/>
      <c r="B77" s="338"/>
      <c r="C77" s="341"/>
      <c r="D77" s="38"/>
      <c r="E77" s="39"/>
      <c r="F77" s="347"/>
      <c r="G77" s="317"/>
      <c r="H77" s="318"/>
      <c r="I77" s="318"/>
      <c r="J77" s="318"/>
      <c r="K77" s="318">
        <v>-0.435</v>
      </c>
      <c r="L77" s="317"/>
      <c r="M77" s="318"/>
      <c r="N77" s="318"/>
      <c r="O77" s="318"/>
      <c r="P77" s="318">
        <v>0.00153</v>
      </c>
      <c r="Q77" s="741" t="s">
        <v>484</v>
      </c>
    </row>
    <row r="78" spans="1:17" s="424" customFormat="1" ht="15">
      <c r="A78" s="337"/>
      <c r="B78" s="338"/>
      <c r="C78" s="341">
        <v>4864812</v>
      </c>
      <c r="D78" s="38" t="s">
        <v>12</v>
      </c>
      <c r="E78" s="39" t="s">
        <v>321</v>
      </c>
      <c r="F78" s="347">
        <v>-1000</v>
      </c>
      <c r="G78" s="317">
        <v>0</v>
      </c>
      <c r="H78" s="318">
        <v>0</v>
      </c>
      <c r="I78" s="318">
        <f>G78-H78</f>
        <v>0</v>
      </c>
      <c r="J78" s="318">
        <f>$F78*I78</f>
        <v>0</v>
      </c>
      <c r="K78" s="318">
        <f>J78/1000000</f>
        <v>0</v>
      </c>
      <c r="L78" s="317">
        <v>0</v>
      </c>
      <c r="M78" s="318">
        <v>0</v>
      </c>
      <c r="N78" s="318">
        <f>L78-M78</f>
        <v>0</v>
      </c>
      <c r="O78" s="318">
        <f>$F78*N78</f>
        <v>0</v>
      </c>
      <c r="P78" s="318">
        <f>O78/1000000</f>
        <v>0</v>
      </c>
      <c r="Q78" s="741" t="s">
        <v>480</v>
      </c>
    </row>
    <row r="79" spans="1:17" s="424" customFormat="1" ht="15.75" customHeight="1">
      <c r="A79" s="337"/>
      <c r="B79" s="339" t="s">
        <v>117</v>
      </c>
      <c r="C79" s="341"/>
      <c r="D79" s="42"/>
      <c r="E79" s="42"/>
      <c r="F79" s="347"/>
      <c r="G79" s="317"/>
      <c r="H79" s="318"/>
      <c r="I79" s="441"/>
      <c r="J79" s="441"/>
      <c r="K79" s="441"/>
      <c r="L79" s="317"/>
      <c r="M79" s="318"/>
      <c r="N79" s="441"/>
      <c r="O79" s="441"/>
      <c r="P79" s="441"/>
      <c r="Q79" s="428"/>
    </row>
    <row r="80" spans="1:17" s="424" customFormat="1" ht="15" customHeight="1">
      <c r="A80" s="337">
        <v>5</v>
      </c>
      <c r="B80" s="338" t="s">
        <v>118</v>
      </c>
      <c r="C80" s="341">
        <v>4864978</v>
      </c>
      <c r="D80" s="38" t="s">
        <v>12</v>
      </c>
      <c r="E80" s="39" t="s">
        <v>321</v>
      </c>
      <c r="F80" s="347">
        <v>-1000</v>
      </c>
      <c r="G80" s="317">
        <v>38994</v>
      </c>
      <c r="H80" s="263">
        <v>38861</v>
      </c>
      <c r="I80" s="441">
        <f>G80-H80</f>
        <v>133</v>
      </c>
      <c r="J80" s="441">
        <f>$F80*I80</f>
        <v>-133000</v>
      </c>
      <c r="K80" s="441">
        <f>J80/1000000</f>
        <v>-0.133</v>
      </c>
      <c r="L80" s="317">
        <v>998027</v>
      </c>
      <c r="M80" s="263">
        <v>997969</v>
      </c>
      <c r="N80" s="441">
        <f>L80-M80</f>
        <v>58</v>
      </c>
      <c r="O80" s="441">
        <f>$F80*N80</f>
        <v>-58000</v>
      </c>
      <c r="P80" s="441">
        <f>O80/1000000</f>
        <v>-0.058</v>
      </c>
      <c r="Q80" s="428"/>
    </row>
    <row r="81" spans="1:17" s="424" customFormat="1" ht="15" customHeight="1">
      <c r="A81" s="337">
        <v>6</v>
      </c>
      <c r="B81" s="338" t="s">
        <v>119</v>
      </c>
      <c r="C81" s="341">
        <v>5128466</v>
      </c>
      <c r="D81" s="38" t="s">
        <v>12</v>
      </c>
      <c r="E81" s="39" t="s">
        <v>321</v>
      </c>
      <c r="F81" s="347">
        <v>-500</v>
      </c>
      <c r="G81" s="317">
        <v>16012</v>
      </c>
      <c r="H81" s="263">
        <v>14865</v>
      </c>
      <c r="I81" s="441">
        <f>G81-H81</f>
        <v>1147</v>
      </c>
      <c r="J81" s="441">
        <f>$F81*I81</f>
        <v>-573500</v>
      </c>
      <c r="K81" s="441">
        <f>J81/1000000</f>
        <v>-0.5735</v>
      </c>
      <c r="L81" s="317">
        <v>492</v>
      </c>
      <c r="M81" s="263">
        <v>472</v>
      </c>
      <c r="N81" s="441">
        <f>L81-M81</f>
        <v>20</v>
      </c>
      <c r="O81" s="441">
        <f>$F81*N81</f>
        <v>-10000</v>
      </c>
      <c r="P81" s="441">
        <f>O81/1000000</f>
        <v>-0.01</v>
      </c>
      <c r="Q81" s="428"/>
    </row>
    <row r="82" spans="1:17" s="424" customFormat="1" ht="15" customHeight="1">
      <c r="A82" s="337">
        <v>7</v>
      </c>
      <c r="B82" s="338" t="s">
        <v>120</v>
      </c>
      <c r="C82" s="341">
        <v>5128419</v>
      </c>
      <c r="D82" s="38" t="s">
        <v>12</v>
      </c>
      <c r="E82" s="39" t="s">
        <v>321</v>
      </c>
      <c r="F82" s="347">
        <v>-1000</v>
      </c>
      <c r="G82" s="317">
        <v>999434</v>
      </c>
      <c r="H82" s="263">
        <v>999404</v>
      </c>
      <c r="I82" s="441">
        <f>G82-H82</f>
        <v>30</v>
      </c>
      <c r="J82" s="441">
        <f>$F82*I82</f>
        <v>-30000</v>
      </c>
      <c r="K82" s="441">
        <f>J82/1000000</f>
        <v>-0.03</v>
      </c>
      <c r="L82" s="317">
        <v>999451</v>
      </c>
      <c r="M82" s="263">
        <v>999469</v>
      </c>
      <c r="N82" s="441">
        <f>L82-M82</f>
        <v>-18</v>
      </c>
      <c r="O82" s="441">
        <f>$F82*N82</f>
        <v>18000</v>
      </c>
      <c r="P82" s="441">
        <f>O82/1000000</f>
        <v>0.018</v>
      </c>
      <c r="Q82" s="428"/>
    </row>
    <row r="83" spans="1:17" s="465" customFormat="1" ht="15" customHeight="1">
      <c r="A83" s="792">
        <v>8</v>
      </c>
      <c r="B83" s="793" t="s">
        <v>121</v>
      </c>
      <c r="C83" s="794">
        <v>5295133</v>
      </c>
      <c r="D83" s="60" t="s">
        <v>12</v>
      </c>
      <c r="E83" s="61" t="s">
        <v>321</v>
      </c>
      <c r="F83" s="347">
        <v>-1000</v>
      </c>
      <c r="G83" s="317">
        <v>3657</v>
      </c>
      <c r="H83" s="263">
        <v>3561</v>
      </c>
      <c r="I83" s="441">
        <f>G83-H83</f>
        <v>96</v>
      </c>
      <c r="J83" s="441">
        <f>$F83*I83</f>
        <v>-96000</v>
      </c>
      <c r="K83" s="441">
        <f>J83/1000000</f>
        <v>-0.096</v>
      </c>
      <c r="L83" s="317">
        <v>999497</v>
      </c>
      <c r="M83" s="263">
        <v>999497</v>
      </c>
      <c r="N83" s="441">
        <f>L83-M83</f>
        <v>0</v>
      </c>
      <c r="O83" s="441">
        <f>$F83*N83</f>
        <v>0</v>
      </c>
      <c r="P83" s="441">
        <f>O83/1000000</f>
        <v>0</v>
      </c>
      <c r="Q83" s="795"/>
    </row>
    <row r="84" spans="1:17" s="424" customFormat="1" ht="15.75" customHeight="1">
      <c r="A84" s="337">
        <v>9</v>
      </c>
      <c r="B84" s="338" t="s">
        <v>122</v>
      </c>
      <c r="C84" s="341">
        <v>4865024</v>
      </c>
      <c r="D84" s="38" t="s">
        <v>12</v>
      </c>
      <c r="E84" s="39" t="s">
        <v>321</v>
      </c>
      <c r="F84" s="347">
        <v>-1000</v>
      </c>
      <c r="G84" s="317">
        <v>863</v>
      </c>
      <c r="H84" s="318">
        <v>796</v>
      </c>
      <c r="I84" s="318">
        <f>G84-H84</f>
        <v>67</v>
      </c>
      <c r="J84" s="318">
        <f>$F84*I84</f>
        <v>-67000</v>
      </c>
      <c r="K84" s="318">
        <f>J84/1000000</f>
        <v>-0.067</v>
      </c>
      <c r="L84" s="317">
        <v>32</v>
      </c>
      <c r="M84" s="318">
        <v>30</v>
      </c>
      <c r="N84" s="318">
        <f>L84-M84</f>
        <v>2</v>
      </c>
      <c r="O84" s="318">
        <f>$F84*N84</f>
        <v>-2000</v>
      </c>
      <c r="P84" s="318">
        <f>O84/1000000</f>
        <v>-0.002</v>
      </c>
      <c r="Q84" s="741"/>
    </row>
    <row r="85" spans="1:17" s="424" customFormat="1" ht="15.75" customHeight="1">
      <c r="A85" s="337"/>
      <c r="B85" s="340" t="s">
        <v>123</v>
      </c>
      <c r="C85" s="341"/>
      <c r="D85" s="38"/>
      <c r="E85" s="38"/>
      <c r="F85" s="347"/>
      <c r="G85" s="317"/>
      <c r="H85" s="318"/>
      <c r="I85" s="441"/>
      <c r="J85" s="441"/>
      <c r="K85" s="441"/>
      <c r="L85" s="317"/>
      <c r="M85" s="318"/>
      <c r="N85" s="441"/>
      <c r="O85" s="441"/>
      <c r="P85" s="441"/>
      <c r="Q85" s="428"/>
    </row>
    <row r="86" spans="1:17" s="424" customFormat="1" ht="15.75" customHeight="1">
      <c r="A86" s="337">
        <v>10</v>
      </c>
      <c r="B86" s="338" t="s">
        <v>124</v>
      </c>
      <c r="C86" s="341">
        <v>5295129</v>
      </c>
      <c r="D86" s="38" t="s">
        <v>12</v>
      </c>
      <c r="E86" s="39" t="s">
        <v>321</v>
      </c>
      <c r="F86" s="347">
        <v>-1000</v>
      </c>
      <c r="G86" s="317">
        <v>991357</v>
      </c>
      <c r="H86" s="318">
        <v>991278</v>
      </c>
      <c r="I86" s="441">
        <f>G86-H86</f>
        <v>79</v>
      </c>
      <c r="J86" s="441">
        <f>$F86*I86</f>
        <v>-79000</v>
      </c>
      <c r="K86" s="441">
        <f>J86/1000000</f>
        <v>-0.079</v>
      </c>
      <c r="L86" s="317">
        <v>955343</v>
      </c>
      <c r="M86" s="318">
        <v>955348</v>
      </c>
      <c r="N86" s="441">
        <f>L86-M86</f>
        <v>-5</v>
      </c>
      <c r="O86" s="441">
        <f>$F86*N86</f>
        <v>5000</v>
      </c>
      <c r="P86" s="441">
        <f>O86/1000000</f>
        <v>0.005</v>
      </c>
      <c r="Q86" s="428"/>
    </row>
    <row r="87" spans="1:17" s="424" customFormat="1" ht="15.75" customHeight="1">
      <c r="A87" s="337"/>
      <c r="B87" s="338"/>
      <c r="C87" s="341"/>
      <c r="D87" s="38"/>
      <c r="E87" s="39"/>
      <c r="F87" s="347">
        <v>-1000</v>
      </c>
      <c r="G87" s="317"/>
      <c r="H87" s="318"/>
      <c r="I87" s="441"/>
      <c r="J87" s="441"/>
      <c r="K87" s="441"/>
      <c r="L87" s="317">
        <v>955628</v>
      </c>
      <c r="M87" s="318">
        <v>955659</v>
      </c>
      <c r="N87" s="441">
        <f>L87-M87</f>
        <v>-31</v>
      </c>
      <c r="O87" s="441">
        <f>$F87*N87</f>
        <v>31000</v>
      </c>
      <c r="P87" s="441">
        <f>O87/1000000</f>
        <v>0.031</v>
      </c>
      <c r="Q87" s="428"/>
    </row>
    <row r="88" spans="1:17" s="424" customFormat="1" ht="15.75" customHeight="1">
      <c r="A88" s="337">
        <v>11</v>
      </c>
      <c r="B88" s="338" t="s">
        <v>125</v>
      </c>
      <c r="C88" s="341">
        <v>4864917</v>
      </c>
      <c r="D88" s="38" t="s">
        <v>12</v>
      </c>
      <c r="E88" s="39" t="s">
        <v>321</v>
      </c>
      <c r="F88" s="347">
        <v>-1000</v>
      </c>
      <c r="G88" s="317">
        <v>968913</v>
      </c>
      <c r="H88" s="318">
        <v>968692</v>
      </c>
      <c r="I88" s="441">
        <f>G88-H88</f>
        <v>221</v>
      </c>
      <c r="J88" s="441">
        <f>$F88*I88</f>
        <v>-221000</v>
      </c>
      <c r="K88" s="441">
        <f>J88/1000000</f>
        <v>-0.221</v>
      </c>
      <c r="L88" s="317">
        <v>823935</v>
      </c>
      <c r="M88" s="318">
        <v>823928</v>
      </c>
      <c r="N88" s="441">
        <f>L88-M88</f>
        <v>7</v>
      </c>
      <c r="O88" s="441">
        <f>$F88*N88</f>
        <v>-7000</v>
      </c>
      <c r="P88" s="441">
        <f>O88/1000000</f>
        <v>-0.007</v>
      </c>
      <c r="Q88" s="428"/>
    </row>
    <row r="89" spans="1:17" s="424" customFormat="1" ht="15.75" customHeight="1">
      <c r="A89" s="337"/>
      <c r="B89" s="339" t="s">
        <v>126</v>
      </c>
      <c r="C89" s="341"/>
      <c r="D89" s="42"/>
      <c r="E89" s="42"/>
      <c r="F89" s="347"/>
      <c r="G89" s="317"/>
      <c r="H89" s="318"/>
      <c r="I89" s="441"/>
      <c r="J89" s="441"/>
      <c r="K89" s="441"/>
      <c r="L89" s="317"/>
      <c r="M89" s="318"/>
      <c r="N89" s="441"/>
      <c r="O89" s="441"/>
      <c r="P89" s="441"/>
      <c r="Q89" s="428"/>
    </row>
    <row r="90" spans="1:17" s="424" customFormat="1" ht="19.5" customHeight="1">
      <c r="A90" s="337">
        <v>12</v>
      </c>
      <c r="B90" s="338" t="s">
        <v>127</v>
      </c>
      <c r="C90" s="341">
        <v>4864838</v>
      </c>
      <c r="D90" s="38" t="s">
        <v>12</v>
      </c>
      <c r="E90" s="39" t="s">
        <v>321</v>
      </c>
      <c r="F90" s="347">
        <v>-5000</v>
      </c>
      <c r="G90" s="317">
        <v>12816</v>
      </c>
      <c r="H90" s="318">
        <v>12664</v>
      </c>
      <c r="I90" s="441">
        <f>G90-H90</f>
        <v>152</v>
      </c>
      <c r="J90" s="441">
        <f>$F90*I90</f>
        <v>-760000</v>
      </c>
      <c r="K90" s="441">
        <f>J90/1000000</f>
        <v>-0.76</v>
      </c>
      <c r="L90" s="317">
        <v>50</v>
      </c>
      <c r="M90" s="318">
        <v>44</v>
      </c>
      <c r="N90" s="441">
        <f>L90-M90</f>
        <v>6</v>
      </c>
      <c r="O90" s="441">
        <f>$F90*N90</f>
        <v>-30000</v>
      </c>
      <c r="P90" s="441">
        <f>O90/1000000</f>
        <v>-0.03</v>
      </c>
      <c r="Q90" s="437"/>
    </row>
    <row r="91" spans="1:17" s="424" customFormat="1" ht="19.5" customHeight="1">
      <c r="A91" s="337">
        <v>13</v>
      </c>
      <c r="B91" s="338" t="s">
        <v>128</v>
      </c>
      <c r="C91" s="341">
        <v>4864929</v>
      </c>
      <c r="D91" s="38" t="s">
        <v>12</v>
      </c>
      <c r="E91" s="39" t="s">
        <v>321</v>
      </c>
      <c r="F91" s="347">
        <v>-1000</v>
      </c>
      <c r="G91" s="317">
        <v>20098</v>
      </c>
      <c r="H91" s="318">
        <v>19117</v>
      </c>
      <c r="I91" s="318">
        <f>G91-H91</f>
        <v>981</v>
      </c>
      <c r="J91" s="318">
        <f>$F91*I91</f>
        <v>-981000</v>
      </c>
      <c r="K91" s="318">
        <f>J91/1000000</f>
        <v>-0.981</v>
      </c>
      <c r="L91" s="317">
        <v>80</v>
      </c>
      <c r="M91" s="318">
        <v>80</v>
      </c>
      <c r="N91" s="318">
        <f>L91-M91</f>
        <v>0</v>
      </c>
      <c r="O91" s="318">
        <f>$F91*N91</f>
        <v>0</v>
      </c>
      <c r="P91" s="318">
        <f>O91/1000000</f>
        <v>0</v>
      </c>
      <c r="Q91" s="437"/>
    </row>
    <row r="92" spans="1:17" s="424" customFormat="1" ht="19.5" customHeight="1">
      <c r="A92" s="337">
        <v>14</v>
      </c>
      <c r="B92" s="338" t="s">
        <v>385</v>
      </c>
      <c r="C92" s="341">
        <v>4864931</v>
      </c>
      <c r="D92" s="38" t="s">
        <v>12</v>
      </c>
      <c r="E92" s="39" t="s">
        <v>321</v>
      </c>
      <c r="F92" s="347">
        <v>-1000</v>
      </c>
      <c r="G92" s="317">
        <v>5309</v>
      </c>
      <c r="H92" s="318">
        <v>4989</v>
      </c>
      <c r="I92" s="318">
        <f>G92-H92</f>
        <v>320</v>
      </c>
      <c r="J92" s="318">
        <f>$F92*I92</f>
        <v>-320000</v>
      </c>
      <c r="K92" s="318">
        <f>J92/1000000</f>
        <v>-0.32</v>
      </c>
      <c r="L92" s="317">
        <v>999991</v>
      </c>
      <c r="M92" s="318">
        <v>999991</v>
      </c>
      <c r="N92" s="318">
        <f>L92-M92</f>
        <v>0</v>
      </c>
      <c r="O92" s="318">
        <f>$F92*N92</f>
        <v>0</v>
      </c>
      <c r="P92" s="318">
        <f>O92/1000000</f>
        <v>0</v>
      </c>
      <c r="Q92" s="428"/>
    </row>
    <row r="93" spans="1:17" s="460" customFormat="1" ht="15.75" thickBot="1">
      <c r="A93" s="651"/>
      <c r="B93" s="745"/>
      <c r="C93" s="342"/>
      <c r="D93" s="85"/>
      <c r="E93" s="463"/>
      <c r="F93" s="342"/>
      <c r="G93" s="426"/>
      <c r="H93" s="427"/>
      <c r="I93" s="427"/>
      <c r="J93" s="427"/>
      <c r="K93" s="427"/>
      <c r="L93" s="426"/>
      <c r="M93" s="427"/>
      <c r="N93" s="427"/>
      <c r="O93" s="427"/>
      <c r="P93" s="427"/>
      <c r="Q93" s="746"/>
    </row>
    <row r="94" spans="1:17" ht="18.75" thickTop="1">
      <c r="A94" s="424"/>
      <c r="B94" s="285" t="s">
        <v>225</v>
      </c>
      <c r="C94" s="424"/>
      <c r="D94" s="424"/>
      <c r="E94" s="424"/>
      <c r="F94" s="548"/>
      <c r="G94" s="424"/>
      <c r="H94" s="424"/>
      <c r="I94" s="505"/>
      <c r="J94" s="505"/>
      <c r="K94" s="146">
        <f>SUM(K73:K93)</f>
        <v>-4.1115</v>
      </c>
      <c r="L94" s="457"/>
      <c r="M94" s="424"/>
      <c r="N94" s="505"/>
      <c r="O94" s="505"/>
      <c r="P94" s="146">
        <f>SUM(P73:P93)</f>
        <v>-0.09147</v>
      </c>
      <c r="Q94" s="424"/>
    </row>
    <row r="95" spans="2:16" ht="18">
      <c r="B95" s="285"/>
      <c r="F95" s="187"/>
      <c r="I95" s="16"/>
      <c r="J95" s="16"/>
      <c r="K95" s="19"/>
      <c r="L95" s="17"/>
      <c r="N95" s="16"/>
      <c r="O95" s="16"/>
      <c r="P95" s="286"/>
    </row>
    <row r="96" spans="2:16" ht="18">
      <c r="B96" s="285" t="s">
        <v>134</v>
      </c>
      <c r="F96" s="187"/>
      <c r="I96" s="16"/>
      <c r="J96" s="16"/>
      <c r="K96" s="334">
        <f>SUM(K94:K95)</f>
        <v>-4.1115</v>
      </c>
      <c r="L96" s="17"/>
      <c r="N96" s="16"/>
      <c r="O96" s="16"/>
      <c r="P96" s="334">
        <f>SUM(P94:P95)</f>
        <v>-0.09147</v>
      </c>
    </row>
    <row r="97" spans="6:16" ht="15">
      <c r="F97" s="187"/>
      <c r="I97" s="16"/>
      <c r="J97" s="16"/>
      <c r="K97" s="19"/>
      <c r="L97" s="17"/>
      <c r="N97" s="16"/>
      <c r="O97" s="16"/>
      <c r="P97" s="19"/>
    </row>
    <row r="98" spans="6:16" ht="15">
      <c r="F98" s="187"/>
      <c r="I98" s="16"/>
      <c r="J98" s="16"/>
      <c r="K98" s="19"/>
      <c r="L98" s="17"/>
      <c r="N98" s="16"/>
      <c r="O98" s="16"/>
      <c r="P98" s="19"/>
    </row>
    <row r="99" spans="6:18" ht="15">
      <c r="F99" s="187"/>
      <c r="I99" s="16"/>
      <c r="J99" s="16"/>
      <c r="K99" s="19"/>
      <c r="L99" s="17"/>
      <c r="N99" s="16"/>
      <c r="O99" s="16"/>
      <c r="P99" s="19"/>
      <c r="Q99" s="242" t="str">
        <f>NDPL!Q1</f>
        <v>MARCH-2022</v>
      </c>
      <c r="R99" s="242"/>
    </row>
    <row r="100" spans="1:16" ht="18.75" thickBot="1">
      <c r="A100" s="295" t="s">
        <v>224</v>
      </c>
      <c r="F100" s="187"/>
      <c r="G100" s="6"/>
      <c r="H100" s="6"/>
      <c r="I100" s="44" t="s">
        <v>7</v>
      </c>
      <c r="J100" s="17"/>
      <c r="K100" s="17"/>
      <c r="L100" s="17"/>
      <c r="M100" s="17"/>
      <c r="N100" s="44" t="s">
        <v>371</v>
      </c>
      <c r="O100" s="17"/>
      <c r="P100" s="17"/>
    </row>
    <row r="101" spans="1:17" ht="48" customHeight="1" thickBot="1" thickTop="1">
      <c r="A101" s="33" t="s">
        <v>8</v>
      </c>
      <c r="B101" s="30" t="s">
        <v>9</v>
      </c>
      <c r="C101" s="31" t="s">
        <v>1</v>
      </c>
      <c r="D101" s="31" t="s">
        <v>2</v>
      </c>
      <c r="E101" s="31" t="s">
        <v>3</v>
      </c>
      <c r="F101" s="31" t="s">
        <v>10</v>
      </c>
      <c r="G101" s="33" t="str">
        <f>NDPL!G5</f>
        <v>FINAL READING 31/03/2022</v>
      </c>
      <c r="H101" s="31" t="str">
        <f>NDPL!H5</f>
        <v>INTIAL READING 01/03/2022</v>
      </c>
      <c r="I101" s="31" t="s">
        <v>4</v>
      </c>
      <c r="J101" s="31" t="s">
        <v>5</v>
      </c>
      <c r="K101" s="31" t="s">
        <v>6</v>
      </c>
      <c r="L101" s="33" t="str">
        <f>NDPL!G5</f>
        <v>FINAL READING 31/03/2022</v>
      </c>
      <c r="M101" s="31" t="str">
        <f>NDPL!H5</f>
        <v>INTIAL READING 01/03/2022</v>
      </c>
      <c r="N101" s="31" t="s">
        <v>4</v>
      </c>
      <c r="O101" s="31" t="s">
        <v>5</v>
      </c>
      <c r="P101" s="31" t="s">
        <v>6</v>
      </c>
      <c r="Q101" s="32" t="s">
        <v>284</v>
      </c>
    </row>
    <row r="102" spans="1:16" ht="17.25" thickBot="1" thickTop="1">
      <c r="A102" s="5"/>
      <c r="B102" s="41"/>
      <c r="C102" s="4"/>
      <c r="D102" s="4"/>
      <c r="E102" s="4"/>
      <c r="F102" s="307"/>
      <c r="G102" s="4"/>
      <c r="H102" s="4"/>
      <c r="I102" s="4"/>
      <c r="J102" s="4"/>
      <c r="K102" s="4"/>
      <c r="L102" s="18"/>
      <c r="M102" s="4"/>
      <c r="N102" s="4"/>
      <c r="O102" s="4"/>
      <c r="P102" s="4"/>
    </row>
    <row r="103" spans="1:17" ht="15.75" customHeight="1" thickTop="1">
      <c r="A103" s="335"/>
      <c r="B103" s="344" t="s">
        <v>30</v>
      </c>
      <c r="C103" s="345"/>
      <c r="D103" s="79"/>
      <c r="E103" s="86"/>
      <c r="F103" s="308"/>
      <c r="G103" s="29"/>
      <c r="H103" s="23"/>
      <c r="I103" s="24"/>
      <c r="J103" s="24"/>
      <c r="K103" s="24"/>
      <c r="L103" s="22"/>
      <c r="M103" s="23"/>
      <c r="N103" s="24"/>
      <c r="O103" s="24"/>
      <c r="P103" s="24"/>
      <c r="Q103" s="142"/>
    </row>
    <row r="104" spans="1:17" s="424" customFormat="1" ht="15.75" customHeight="1">
      <c r="A104" s="337">
        <v>1</v>
      </c>
      <c r="B104" s="338" t="s">
        <v>31</v>
      </c>
      <c r="C104" s="341">
        <v>4864791</v>
      </c>
      <c r="D104" s="432" t="s">
        <v>12</v>
      </c>
      <c r="E104" s="433" t="s">
        <v>321</v>
      </c>
      <c r="F104" s="347">
        <v>-266.67</v>
      </c>
      <c r="G104" s="317">
        <v>993370</v>
      </c>
      <c r="H104" s="318">
        <v>993481</v>
      </c>
      <c r="I104" s="263">
        <f>G104-H104</f>
        <v>-111</v>
      </c>
      <c r="J104" s="263">
        <f>$F104*I104</f>
        <v>29600.370000000003</v>
      </c>
      <c r="K104" s="263">
        <f>J104/1000000</f>
        <v>0.029600370000000004</v>
      </c>
      <c r="L104" s="317">
        <v>110</v>
      </c>
      <c r="M104" s="318">
        <v>83</v>
      </c>
      <c r="N104" s="263">
        <f>L104-M104</f>
        <v>27</v>
      </c>
      <c r="O104" s="263">
        <f>$F104*N104</f>
        <v>-7200.09</v>
      </c>
      <c r="P104" s="263">
        <f>O104/1000000</f>
        <v>-0.00720009</v>
      </c>
      <c r="Q104" s="452"/>
    </row>
    <row r="105" spans="1:17" s="424" customFormat="1" ht="15.75" customHeight="1">
      <c r="A105" s="337">
        <v>2</v>
      </c>
      <c r="B105" s="338" t="s">
        <v>32</v>
      </c>
      <c r="C105" s="341">
        <v>4864867</v>
      </c>
      <c r="D105" s="38" t="s">
        <v>12</v>
      </c>
      <c r="E105" s="39" t="s">
        <v>321</v>
      </c>
      <c r="F105" s="347">
        <v>-500</v>
      </c>
      <c r="G105" s="317">
        <v>2191</v>
      </c>
      <c r="H105" s="318">
        <v>2182</v>
      </c>
      <c r="I105" s="263">
        <f>G105-H105</f>
        <v>9</v>
      </c>
      <c r="J105" s="263">
        <f>$F105*I105</f>
        <v>-4500</v>
      </c>
      <c r="K105" s="263">
        <f>J105/1000000</f>
        <v>-0.0045</v>
      </c>
      <c r="L105" s="317">
        <v>1209</v>
      </c>
      <c r="M105" s="318">
        <v>1166</v>
      </c>
      <c r="N105" s="318">
        <f>L105-M105</f>
        <v>43</v>
      </c>
      <c r="O105" s="318">
        <f>$F105*N105</f>
        <v>-21500</v>
      </c>
      <c r="P105" s="318">
        <f>O105/1000000</f>
        <v>-0.0215</v>
      </c>
      <c r="Q105" s="428"/>
    </row>
    <row r="106" spans="1:17" s="424" customFormat="1" ht="15.75" customHeight="1">
      <c r="A106" s="337"/>
      <c r="B106" s="340" t="s">
        <v>350</v>
      </c>
      <c r="C106" s="341"/>
      <c r="D106" s="38"/>
      <c r="E106" s="39"/>
      <c r="F106" s="347"/>
      <c r="G106" s="317"/>
      <c r="H106" s="318"/>
      <c r="I106" s="263"/>
      <c r="J106" s="263"/>
      <c r="K106" s="263"/>
      <c r="L106" s="317"/>
      <c r="M106" s="318"/>
      <c r="N106" s="318"/>
      <c r="O106" s="318"/>
      <c r="P106" s="318"/>
      <c r="Q106" s="428"/>
    </row>
    <row r="107" spans="1:17" s="424" customFormat="1" ht="15">
      <c r="A107" s="337">
        <v>3</v>
      </c>
      <c r="B107" s="305" t="s">
        <v>103</v>
      </c>
      <c r="C107" s="341">
        <v>4865107</v>
      </c>
      <c r="D107" s="42" t="s">
        <v>12</v>
      </c>
      <c r="E107" s="39" t="s">
        <v>321</v>
      </c>
      <c r="F107" s="347">
        <v>-266.66</v>
      </c>
      <c r="G107" s="317">
        <v>1451</v>
      </c>
      <c r="H107" s="263">
        <v>1540</v>
      </c>
      <c r="I107" s="263">
        <f aca="true" t="shared" si="12" ref="I107:I115">G107-H107</f>
        <v>-89</v>
      </c>
      <c r="J107" s="263">
        <f aca="true" t="shared" si="13" ref="J107:J116">$F107*I107</f>
        <v>23732.74</v>
      </c>
      <c r="K107" s="263">
        <f aca="true" t="shared" si="14" ref="K107:K116">J107/1000000</f>
        <v>0.023732740000000002</v>
      </c>
      <c r="L107" s="317">
        <v>2338</v>
      </c>
      <c r="M107" s="263">
        <v>2321</v>
      </c>
      <c r="N107" s="318">
        <f aca="true" t="shared" si="15" ref="N107:N115">L107-M107</f>
        <v>17</v>
      </c>
      <c r="O107" s="318">
        <f aca="true" t="shared" si="16" ref="O107:O116">$F107*N107</f>
        <v>-4533.22</v>
      </c>
      <c r="P107" s="318">
        <f aca="true" t="shared" si="17" ref="P107:P116">O107/1000000</f>
        <v>-0.00453322</v>
      </c>
      <c r="Q107" s="453"/>
    </row>
    <row r="108" spans="1:17" s="424" customFormat="1" ht="15.75" customHeight="1">
      <c r="A108" s="337">
        <v>4</v>
      </c>
      <c r="B108" s="338" t="s">
        <v>104</v>
      </c>
      <c r="C108" s="341">
        <v>4865139</v>
      </c>
      <c r="D108" s="38" t="s">
        <v>12</v>
      </c>
      <c r="E108" s="39" t="s">
        <v>321</v>
      </c>
      <c r="F108" s="347">
        <v>-100</v>
      </c>
      <c r="G108" s="317">
        <v>8160</v>
      </c>
      <c r="H108" s="263">
        <v>7392</v>
      </c>
      <c r="I108" s="263">
        <f>G108-H108</f>
        <v>768</v>
      </c>
      <c r="J108" s="263">
        <f>$F108*I108</f>
        <v>-76800</v>
      </c>
      <c r="K108" s="263">
        <f>J108/1000000</f>
        <v>-0.0768</v>
      </c>
      <c r="L108" s="317">
        <v>34</v>
      </c>
      <c r="M108" s="263">
        <v>24</v>
      </c>
      <c r="N108" s="318">
        <f>L108-M108</f>
        <v>10</v>
      </c>
      <c r="O108" s="318">
        <f>$F108*N108</f>
        <v>-1000</v>
      </c>
      <c r="P108" s="318">
        <f>O108/1000000</f>
        <v>-0.001</v>
      </c>
      <c r="Q108" s="428"/>
    </row>
    <row r="109" spans="1:17" s="424" customFormat="1" ht="15">
      <c r="A109" s="337">
        <v>5</v>
      </c>
      <c r="B109" s="338" t="s">
        <v>105</v>
      </c>
      <c r="C109" s="341">
        <v>4865136</v>
      </c>
      <c r="D109" s="38" t="s">
        <v>12</v>
      </c>
      <c r="E109" s="39" t="s">
        <v>321</v>
      </c>
      <c r="F109" s="347">
        <v>-200</v>
      </c>
      <c r="G109" s="317">
        <v>979474</v>
      </c>
      <c r="H109" s="263">
        <v>979996</v>
      </c>
      <c r="I109" s="263">
        <f t="shared" si="12"/>
        <v>-522</v>
      </c>
      <c r="J109" s="263">
        <f t="shared" si="13"/>
        <v>104400</v>
      </c>
      <c r="K109" s="263">
        <f t="shared" si="14"/>
        <v>0.1044</v>
      </c>
      <c r="L109" s="317">
        <v>999384</v>
      </c>
      <c r="M109" s="263">
        <v>999382</v>
      </c>
      <c r="N109" s="318">
        <f t="shared" si="15"/>
        <v>2</v>
      </c>
      <c r="O109" s="318">
        <f t="shared" si="16"/>
        <v>-400</v>
      </c>
      <c r="P109" s="318">
        <f t="shared" si="17"/>
        <v>-0.0004</v>
      </c>
      <c r="Q109" s="731"/>
    </row>
    <row r="110" spans="1:17" s="424" customFormat="1" ht="15">
      <c r="A110" s="337">
        <v>6</v>
      </c>
      <c r="B110" s="338" t="s">
        <v>106</v>
      </c>
      <c r="C110" s="341">
        <v>4865172</v>
      </c>
      <c r="D110" s="38" t="s">
        <v>12</v>
      </c>
      <c r="E110" s="39" t="s">
        <v>321</v>
      </c>
      <c r="F110" s="347">
        <v>-1000</v>
      </c>
      <c r="G110" s="317">
        <v>1327</v>
      </c>
      <c r="H110" s="263">
        <v>1347</v>
      </c>
      <c r="I110" s="263">
        <f>G110-H110</f>
        <v>-20</v>
      </c>
      <c r="J110" s="263">
        <f>$F110*I110</f>
        <v>20000</v>
      </c>
      <c r="K110" s="263">
        <f>J110/1000000</f>
        <v>0.02</v>
      </c>
      <c r="L110" s="317">
        <v>82</v>
      </c>
      <c r="M110" s="263">
        <v>82</v>
      </c>
      <c r="N110" s="318">
        <f>L110-M110</f>
        <v>0</v>
      </c>
      <c r="O110" s="318">
        <f>$F110*N110</f>
        <v>0</v>
      </c>
      <c r="P110" s="318">
        <f>O110/1000000</f>
        <v>0</v>
      </c>
      <c r="Q110" s="644"/>
    </row>
    <row r="111" spans="1:17" s="424" customFormat="1" ht="15">
      <c r="A111" s="337">
        <v>7</v>
      </c>
      <c r="B111" s="338" t="s">
        <v>107</v>
      </c>
      <c r="C111" s="341">
        <v>4864968</v>
      </c>
      <c r="D111" s="38" t="s">
        <v>12</v>
      </c>
      <c r="E111" s="39" t="s">
        <v>321</v>
      </c>
      <c r="F111" s="347">
        <v>-800</v>
      </c>
      <c r="G111" s="317">
        <v>3612</v>
      </c>
      <c r="H111" s="263">
        <v>3622</v>
      </c>
      <c r="I111" s="263">
        <f t="shared" si="12"/>
        <v>-10</v>
      </c>
      <c r="J111" s="263">
        <f t="shared" si="13"/>
        <v>8000</v>
      </c>
      <c r="K111" s="263">
        <f t="shared" si="14"/>
        <v>0.008</v>
      </c>
      <c r="L111" s="317">
        <v>2805</v>
      </c>
      <c r="M111" s="263">
        <v>2723</v>
      </c>
      <c r="N111" s="318">
        <f t="shared" si="15"/>
        <v>82</v>
      </c>
      <c r="O111" s="318">
        <f t="shared" si="16"/>
        <v>-65600</v>
      </c>
      <c r="P111" s="318">
        <f t="shared" si="17"/>
        <v>-0.0656</v>
      </c>
      <c r="Q111" s="437"/>
    </row>
    <row r="112" spans="1:17" s="424" customFormat="1" ht="15.75" customHeight="1">
      <c r="A112" s="337">
        <v>8</v>
      </c>
      <c r="B112" s="338" t="s">
        <v>346</v>
      </c>
      <c r="C112" s="341">
        <v>4865004</v>
      </c>
      <c r="D112" s="38" t="s">
        <v>12</v>
      </c>
      <c r="E112" s="39" t="s">
        <v>321</v>
      </c>
      <c r="F112" s="347">
        <v>-800</v>
      </c>
      <c r="G112" s="317">
        <v>2171</v>
      </c>
      <c r="H112" s="263">
        <v>2193</v>
      </c>
      <c r="I112" s="263">
        <f t="shared" si="12"/>
        <v>-22</v>
      </c>
      <c r="J112" s="263">
        <f t="shared" si="13"/>
        <v>17600</v>
      </c>
      <c r="K112" s="263">
        <f t="shared" si="14"/>
        <v>0.0176</v>
      </c>
      <c r="L112" s="317">
        <v>1370</v>
      </c>
      <c r="M112" s="263">
        <v>1328</v>
      </c>
      <c r="N112" s="318">
        <f t="shared" si="15"/>
        <v>42</v>
      </c>
      <c r="O112" s="318">
        <f t="shared" si="16"/>
        <v>-33600</v>
      </c>
      <c r="P112" s="318">
        <f t="shared" si="17"/>
        <v>-0.0336</v>
      </c>
      <c r="Q112" s="453"/>
    </row>
    <row r="113" spans="1:17" s="424" customFormat="1" ht="15.75" customHeight="1">
      <c r="A113" s="337">
        <v>9</v>
      </c>
      <c r="B113" s="338" t="s">
        <v>368</v>
      </c>
      <c r="C113" s="341">
        <v>4865050</v>
      </c>
      <c r="D113" s="38" t="s">
        <v>12</v>
      </c>
      <c r="E113" s="39" t="s">
        <v>321</v>
      </c>
      <c r="F113" s="347">
        <v>-800</v>
      </c>
      <c r="G113" s="317">
        <v>982119</v>
      </c>
      <c r="H113" s="263">
        <v>982119</v>
      </c>
      <c r="I113" s="263">
        <f>G113-H113</f>
        <v>0</v>
      </c>
      <c r="J113" s="263">
        <f t="shared" si="13"/>
        <v>0</v>
      </c>
      <c r="K113" s="263">
        <f t="shared" si="14"/>
        <v>0</v>
      </c>
      <c r="L113" s="317">
        <v>998603</v>
      </c>
      <c r="M113" s="263">
        <v>998603</v>
      </c>
      <c r="N113" s="318">
        <f>L113-M113</f>
        <v>0</v>
      </c>
      <c r="O113" s="318">
        <f t="shared" si="16"/>
        <v>0</v>
      </c>
      <c r="P113" s="318">
        <f t="shared" si="17"/>
        <v>0</v>
      </c>
      <c r="Q113" s="428"/>
    </row>
    <row r="114" spans="1:17" s="424" customFormat="1" ht="15.75" customHeight="1">
      <c r="A114" s="337">
        <v>10</v>
      </c>
      <c r="B114" s="338" t="s">
        <v>367</v>
      </c>
      <c r="C114" s="341">
        <v>4864998</v>
      </c>
      <c r="D114" s="38" t="s">
        <v>12</v>
      </c>
      <c r="E114" s="39" t="s">
        <v>321</v>
      </c>
      <c r="F114" s="347">
        <v>-800</v>
      </c>
      <c r="G114" s="317">
        <v>950267</v>
      </c>
      <c r="H114" s="263">
        <v>950267</v>
      </c>
      <c r="I114" s="263">
        <f t="shared" si="12"/>
        <v>0</v>
      </c>
      <c r="J114" s="263">
        <f t="shared" si="13"/>
        <v>0</v>
      </c>
      <c r="K114" s="263">
        <f t="shared" si="14"/>
        <v>0</v>
      </c>
      <c r="L114" s="317">
        <v>979419</v>
      </c>
      <c r="M114" s="263">
        <v>979419</v>
      </c>
      <c r="N114" s="318">
        <f t="shared" si="15"/>
        <v>0</v>
      </c>
      <c r="O114" s="318">
        <f t="shared" si="16"/>
        <v>0</v>
      </c>
      <c r="P114" s="318">
        <f t="shared" si="17"/>
        <v>0</v>
      </c>
      <c r="Q114" s="428"/>
    </row>
    <row r="115" spans="1:17" s="424" customFormat="1" ht="15.75" customHeight="1">
      <c r="A115" s="337">
        <v>11</v>
      </c>
      <c r="B115" s="338" t="s">
        <v>361</v>
      </c>
      <c r="C115" s="341">
        <v>4864993</v>
      </c>
      <c r="D115" s="158" t="s">
        <v>12</v>
      </c>
      <c r="E115" s="245" t="s">
        <v>321</v>
      </c>
      <c r="F115" s="347">
        <v>-800</v>
      </c>
      <c r="G115" s="317">
        <v>946320</v>
      </c>
      <c r="H115" s="263">
        <v>946669</v>
      </c>
      <c r="I115" s="263">
        <f t="shared" si="12"/>
        <v>-349</v>
      </c>
      <c r="J115" s="263">
        <f t="shared" si="13"/>
        <v>279200</v>
      </c>
      <c r="K115" s="263">
        <f t="shared" si="14"/>
        <v>0.2792</v>
      </c>
      <c r="L115" s="317">
        <v>989300</v>
      </c>
      <c r="M115" s="263">
        <v>989401</v>
      </c>
      <c r="N115" s="318">
        <f t="shared" si="15"/>
        <v>-101</v>
      </c>
      <c r="O115" s="318">
        <f t="shared" si="16"/>
        <v>80800</v>
      </c>
      <c r="P115" s="318">
        <f t="shared" si="17"/>
        <v>0.0808</v>
      </c>
      <c r="Q115" s="429"/>
    </row>
    <row r="116" spans="1:17" s="424" customFormat="1" ht="15.75" customHeight="1">
      <c r="A116" s="337">
        <v>12</v>
      </c>
      <c r="B116" s="338" t="s">
        <v>403</v>
      </c>
      <c r="C116" s="341">
        <v>5128403</v>
      </c>
      <c r="D116" s="158" t="s">
        <v>12</v>
      </c>
      <c r="E116" s="245" t="s">
        <v>321</v>
      </c>
      <c r="F116" s="347">
        <v>-2000</v>
      </c>
      <c r="G116" s="317">
        <v>992562</v>
      </c>
      <c r="H116" s="263">
        <v>992581</v>
      </c>
      <c r="I116" s="263">
        <f>G116-H116</f>
        <v>-19</v>
      </c>
      <c r="J116" s="263">
        <f t="shared" si="13"/>
        <v>38000</v>
      </c>
      <c r="K116" s="263">
        <f t="shared" si="14"/>
        <v>0.038</v>
      </c>
      <c r="L116" s="317">
        <v>999488</v>
      </c>
      <c r="M116" s="263">
        <v>999478</v>
      </c>
      <c r="N116" s="318">
        <f>L116-M116</f>
        <v>10</v>
      </c>
      <c r="O116" s="318">
        <f t="shared" si="16"/>
        <v>-20000</v>
      </c>
      <c r="P116" s="318">
        <f t="shared" si="17"/>
        <v>-0.02</v>
      </c>
      <c r="Q116" s="454"/>
    </row>
    <row r="117" spans="1:17" s="424" customFormat="1" ht="15.75" customHeight="1">
      <c r="A117" s="337"/>
      <c r="B117" s="339" t="s">
        <v>351</v>
      </c>
      <c r="C117" s="341"/>
      <c r="D117" s="42"/>
      <c r="E117" s="42"/>
      <c r="F117" s="347"/>
      <c r="G117" s="317"/>
      <c r="H117" s="318"/>
      <c r="I117" s="263"/>
      <c r="J117" s="263"/>
      <c r="K117" s="263"/>
      <c r="L117" s="317"/>
      <c r="M117" s="318"/>
      <c r="N117" s="318"/>
      <c r="O117" s="318"/>
      <c r="P117" s="318"/>
      <c r="Q117" s="428"/>
    </row>
    <row r="118" spans="1:17" s="424" customFormat="1" ht="15.75" customHeight="1">
      <c r="A118" s="337">
        <v>13</v>
      </c>
      <c r="B118" s="338" t="s">
        <v>108</v>
      </c>
      <c r="C118" s="341">
        <v>4864949</v>
      </c>
      <c r="D118" s="38" t="s">
        <v>12</v>
      </c>
      <c r="E118" s="39" t="s">
        <v>321</v>
      </c>
      <c r="F118" s="347">
        <v>-2000</v>
      </c>
      <c r="G118" s="317">
        <v>987020</v>
      </c>
      <c r="H118" s="318">
        <v>987108</v>
      </c>
      <c r="I118" s="263">
        <f>G118-H118</f>
        <v>-88</v>
      </c>
      <c r="J118" s="263">
        <f>$F118*I118</f>
        <v>176000</v>
      </c>
      <c r="K118" s="263">
        <f>J118/1000000</f>
        <v>0.176</v>
      </c>
      <c r="L118" s="317">
        <v>999329</v>
      </c>
      <c r="M118" s="318">
        <v>999387</v>
      </c>
      <c r="N118" s="318">
        <f>L118-M118</f>
        <v>-58</v>
      </c>
      <c r="O118" s="318">
        <f>$F118*N118</f>
        <v>116000</v>
      </c>
      <c r="P118" s="318">
        <f>O118/1000000</f>
        <v>0.116</v>
      </c>
      <c r="Q118" s="438"/>
    </row>
    <row r="119" spans="1:17" s="424" customFormat="1" ht="15.75" customHeight="1">
      <c r="A119" s="337"/>
      <c r="B119" s="340" t="s">
        <v>109</v>
      </c>
      <c r="C119" s="341"/>
      <c r="D119" s="38"/>
      <c r="E119" s="38"/>
      <c r="F119" s="347"/>
      <c r="G119" s="317"/>
      <c r="H119" s="318"/>
      <c r="I119" s="263"/>
      <c r="J119" s="263"/>
      <c r="K119" s="263"/>
      <c r="L119" s="317"/>
      <c r="M119" s="318"/>
      <c r="N119" s="318"/>
      <c r="O119" s="318"/>
      <c r="P119" s="318"/>
      <c r="Q119" s="428"/>
    </row>
    <row r="120" spans="1:17" s="424" customFormat="1" ht="15.75" customHeight="1">
      <c r="A120" s="337">
        <v>14</v>
      </c>
      <c r="B120" s="305" t="s">
        <v>42</v>
      </c>
      <c r="C120" s="341">
        <v>4864843</v>
      </c>
      <c r="D120" s="42" t="s">
        <v>12</v>
      </c>
      <c r="E120" s="39" t="s">
        <v>321</v>
      </c>
      <c r="F120" s="347">
        <v>-1000</v>
      </c>
      <c r="G120" s="317">
        <v>998128</v>
      </c>
      <c r="H120" s="318">
        <v>998128</v>
      </c>
      <c r="I120" s="263">
        <f>G120-H120</f>
        <v>0</v>
      </c>
      <c r="J120" s="263">
        <f>$F120*I120</f>
        <v>0</v>
      </c>
      <c r="K120" s="263">
        <f>J120/1000000</f>
        <v>0</v>
      </c>
      <c r="L120" s="317">
        <v>24920</v>
      </c>
      <c r="M120" s="318">
        <v>25270</v>
      </c>
      <c r="N120" s="318">
        <f>L120-M120</f>
        <v>-350</v>
      </c>
      <c r="O120" s="318">
        <f>$F120*N120</f>
        <v>350000</v>
      </c>
      <c r="P120" s="318">
        <f>O120/1000000</f>
        <v>0.35</v>
      </c>
      <c r="Q120" s="428"/>
    </row>
    <row r="121" spans="1:17" s="424" customFormat="1" ht="15.75" customHeight="1">
      <c r="A121" s="337"/>
      <c r="B121" s="340" t="s">
        <v>43</v>
      </c>
      <c r="C121" s="341"/>
      <c r="D121" s="38"/>
      <c r="E121" s="38"/>
      <c r="F121" s="347"/>
      <c r="G121" s="317"/>
      <c r="H121" s="318"/>
      <c r="I121" s="263"/>
      <c r="J121" s="263"/>
      <c r="K121" s="263"/>
      <c r="L121" s="317"/>
      <c r="M121" s="318"/>
      <c r="N121" s="318"/>
      <c r="O121" s="318"/>
      <c r="P121" s="318"/>
      <c r="Q121" s="428"/>
    </row>
    <row r="122" spans="1:17" s="424" customFormat="1" ht="15.75" customHeight="1">
      <c r="A122" s="337">
        <v>15</v>
      </c>
      <c r="B122" s="338" t="s">
        <v>76</v>
      </c>
      <c r="C122" s="341">
        <v>5295200</v>
      </c>
      <c r="D122" s="38" t="s">
        <v>12</v>
      </c>
      <c r="E122" s="39" t="s">
        <v>321</v>
      </c>
      <c r="F122" s="347">
        <v>-100</v>
      </c>
      <c r="G122" s="317">
        <v>998049</v>
      </c>
      <c r="H122" s="318">
        <v>998049</v>
      </c>
      <c r="I122" s="263">
        <f>G122-H122</f>
        <v>0</v>
      </c>
      <c r="J122" s="263">
        <f>$F122*I122</f>
        <v>0</v>
      </c>
      <c r="K122" s="263">
        <f>J122/1000000</f>
        <v>0</v>
      </c>
      <c r="L122" s="317">
        <v>999841</v>
      </c>
      <c r="M122" s="318">
        <v>999841</v>
      </c>
      <c r="N122" s="318">
        <f>L122-M122</f>
        <v>0</v>
      </c>
      <c r="O122" s="318">
        <f>$F122*N122</f>
        <v>0</v>
      </c>
      <c r="P122" s="318">
        <f>O122/1000000</f>
        <v>0</v>
      </c>
      <c r="Q122" s="428"/>
    </row>
    <row r="123" spans="1:17" ht="15.75" customHeight="1">
      <c r="A123" s="337"/>
      <c r="B123" s="339" t="s">
        <v>46</v>
      </c>
      <c r="C123" s="325"/>
      <c r="D123" s="42"/>
      <c r="E123" s="42"/>
      <c r="F123" s="347"/>
      <c r="G123" s="317"/>
      <c r="H123" s="318"/>
      <c r="I123" s="366"/>
      <c r="J123" s="366"/>
      <c r="K123" s="364"/>
      <c r="L123" s="317"/>
      <c r="M123" s="318"/>
      <c r="N123" s="365"/>
      <c r="O123" s="365"/>
      <c r="P123" s="316"/>
      <c r="Q123" s="177"/>
    </row>
    <row r="124" spans="1:17" ht="15.75" customHeight="1">
      <c r="A124" s="337"/>
      <c r="B124" s="339" t="s">
        <v>47</v>
      </c>
      <c r="C124" s="325"/>
      <c r="D124" s="42"/>
      <c r="E124" s="42"/>
      <c r="F124" s="347"/>
      <c r="G124" s="317"/>
      <c r="H124" s="318"/>
      <c r="I124" s="366"/>
      <c r="J124" s="366"/>
      <c r="K124" s="364"/>
      <c r="L124" s="317"/>
      <c r="M124" s="318"/>
      <c r="N124" s="365"/>
      <c r="O124" s="365"/>
      <c r="P124" s="316"/>
      <c r="Q124" s="177"/>
    </row>
    <row r="125" spans="1:17" ht="15.75" customHeight="1">
      <c r="A125" s="343"/>
      <c r="B125" s="346" t="s">
        <v>60</v>
      </c>
      <c r="C125" s="341"/>
      <c r="D125" s="42"/>
      <c r="E125" s="42"/>
      <c r="F125" s="347"/>
      <c r="G125" s="317"/>
      <c r="H125" s="318"/>
      <c r="I125" s="364"/>
      <c r="J125" s="364"/>
      <c r="K125" s="364"/>
      <c r="L125" s="317"/>
      <c r="M125" s="318"/>
      <c r="N125" s="316"/>
      <c r="O125" s="316"/>
      <c r="P125" s="316"/>
      <c r="Q125" s="177"/>
    </row>
    <row r="126" spans="1:17" s="424" customFormat="1" ht="12" customHeight="1">
      <c r="A126" s="337">
        <v>16</v>
      </c>
      <c r="B126" s="464" t="s">
        <v>61</v>
      </c>
      <c r="C126" s="341">
        <v>4865088</v>
      </c>
      <c r="D126" s="38" t="s">
        <v>12</v>
      </c>
      <c r="E126" s="39" t="s">
        <v>321</v>
      </c>
      <c r="F126" s="347">
        <v>-166.66</v>
      </c>
      <c r="G126" s="317">
        <v>1412</v>
      </c>
      <c r="H126" s="318">
        <v>1412</v>
      </c>
      <c r="I126" s="263">
        <f>G126-H126</f>
        <v>0</v>
      </c>
      <c r="J126" s="263">
        <f>$F126*I126</f>
        <v>0</v>
      </c>
      <c r="K126" s="263">
        <f>J126/1000000</f>
        <v>0</v>
      </c>
      <c r="L126" s="317">
        <v>7172</v>
      </c>
      <c r="M126" s="318">
        <v>7172</v>
      </c>
      <c r="N126" s="318">
        <f>L126-M126</f>
        <v>0</v>
      </c>
      <c r="O126" s="318">
        <f>$F126*N126</f>
        <v>0</v>
      </c>
      <c r="P126" s="318">
        <f>O126/1000000</f>
        <v>0</v>
      </c>
      <c r="Q126" s="453"/>
    </row>
    <row r="127" spans="1:17" s="424" customFormat="1" ht="12" customHeight="1">
      <c r="A127" s="337">
        <v>17</v>
      </c>
      <c r="B127" s="464" t="s">
        <v>62</v>
      </c>
      <c r="C127" s="341">
        <v>4902579</v>
      </c>
      <c r="D127" s="38" t="s">
        <v>12</v>
      </c>
      <c r="E127" s="39" t="s">
        <v>321</v>
      </c>
      <c r="F127" s="347">
        <v>-500</v>
      </c>
      <c r="G127" s="317">
        <v>999771</v>
      </c>
      <c r="H127" s="318">
        <v>999768</v>
      </c>
      <c r="I127" s="263">
        <f>G127-H127</f>
        <v>3</v>
      </c>
      <c r="J127" s="263">
        <f>$F127*I127</f>
        <v>-1500</v>
      </c>
      <c r="K127" s="263">
        <f>J127/1000000</f>
        <v>-0.0015</v>
      </c>
      <c r="L127" s="317">
        <v>2264</v>
      </c>
      <c r="M127" s="318">
        <v>2259</v>
      </c>
      <c r="N127" s="318">
        <f>L127-M127</f>
        <v>5</v>
      </c>
      <c r="O127" s="318">
        <f>$F127*N127</f>
        <v>-2500</v>
      </c>
      <c r="P127" s="318">
        <f>O127/1000000</f>
        <v>-0.0025</v>
      </c>
      <c r="Q127" s="428"/>
    </row>
    <row r="128" spans="1:17" s="424" customFormat="1" ht="12" customHeight="1">
      <c r="A128" s="337">
        <v>18</v>
      </c>
      <c r="B128" s="464" t="s">
        <v>63</v>
      </c>
      <c r="C128" s="341">
        <v>4902526</v>
      </c>
      <c r="D128" s="38" t="s">
        <v>12</v>
      </c>
      <c r="E128" s="39" t="s">
        <v>321</v>
      </c>
      <c r="F128" s="347">
        <v>-500</v>
      </c>
      <c r="G128" s="317">
        <v>24</v>
      </c>
      <c r="H128" s="318">
        <v>24</v>
      </c>
      <c r="I128" s="263">
        <f>G128-H128</f>
        <v>0</v>
      </c>
      <c r="J128" s="263">
        <f>$F128*I128</f>
        <v>0</v>
      </c>
      <c r="K128" s="263">
        <f>J128/1000000</f>
        <v>0</v>
      </c>
      <c r="L128" s="317">
        <v>176</v>
      </c>
      <c r="M128" s="318">
        <v>153</v>
      </c>
      <c r="N128" s="318">
        <f>L128-M128</f>
        <v>23</v>
      </c>
      <c r="O128" s="318">
        <f>$F128*N128</f>
        <v>-11500</v>
      </c>
      <c r="P128" s="318">
        <f>O128/1000000</f>
        <v>-0.0115</v>
      </c>
      <c r="Q128" s="428"/>
    </row>
    <row r="129" spans="1:17" s="424" customFormat="1" ht="12" customHeight="1">
      <c r="A129" s="337">
        <v>19</v>
      </c>
      <c r="B129" s="464" t="s">
        <v>64</v>
      </c>
      <c r="C129" s="341">
        <v>4865090</v>
      </c>
      <c r="D129" s="38" t="s">
        <v>12</v>
      </c>
      <c r="E129" s="39" t="s">
        <v>321</v>
      </c>
      <c r="F129" s="647">
        <v>-500</v>
      </c>
      <c r="G129" s="317">
        <v>1093</v>
      </c>
      <c r="H129" s="318">
        <v>1093</v>
      </c>
      <c r="I129" s="263">
        <f>G129-H129</f>
        <v>0</v>
      </c>
      <c r="J129" s="263">
        <f>$F129*I129</f>
        <v>0</v>
      </c>
      <c r="K129" s="263">
        <f>J129/1000000</f>
        <v>0</v>
      </c>
      <c r="L129" s="317">
        <v>1238</v>
      </c>
      <c r="M129" s="318">
        <v>1126</v>
      </c>
      <c r="N129" s="318">
        <f>L129-M129</f>
        <v>112</v>
      </c>
      <c r="O129" s="318">
        <f>$F129*N129</f>
        <v>-56000</v>
      </c>
      <c r="P129" s="318">
        <f>O129/1000000</f>
        <v>-0.056</v>
      </c>
      <c r="Q129" s="428"/>
    </row>
    <row r="130" spans="1:17" s="424" customFormat="1" ht="15.75" customHeight="1">
      <c r="A130" s="337"/>
      <c r="B130" s="346" t="s">
        <v>30</v>
      </c>
      <c r="C130" s="341"/>
      <c r="D130" s="42"/>
      <c r="E130" s="42"/>
      <c r="F130" s="347"/>
      <c r="G130" s="317"/>
      <c r="H130" s="318"/>
      <c r="I130" s="263"/>
      <c r="J130" s="263"/>
      <c r="K130" s="263"/>
      <c r="L130" s="317"/>
      <c r="M130" s="318"/>
      <c r="N130" s="318"/>
      <c r="O130" s="318"/>
      <c r="P130" s="318"/>
      <c r="Q130" s="428"/>
    </row>
    <row r="131" spans="1:17" s="424" customFormat="1" ht="12.75" customHeight="1">
      <c r="A131" s="337">
        <v>20</v>
      </c>
      <c r="B131" s="737" t="s">
        <v>65</v>
      </c>
      <c r="C131" s="341">
        <v>4864797</v>
      </c>
      <c r="D131" s="38" t="s">
        <v>12</v>
      </c>
      <c r="E131" s="39" t="s">
        <v>321</v>
      </c>
      <c r="F131" s="347">
        <v>-100</v>
      </c>
      <c r="G131" s="317">
        <v>60347</v>
      </c>
      <c r="H131" s="318">
        <v>60430</v>
      </c>
      <c r="I131" s="263">
        <f>G131-H131</f>
        <v>-83</v>
      </c>
      <c r="J131" s="263">
        <f>$F131*I131</f>
        <v>8300</v>
      </c>
      <c r="K131" s="263">
        <f>J131/1000000</f>
        <v>0.0083</v>
      </c>
      <c r="L131" s="317">
        <v>2406</v>
      </c>
      <c r="M131" s="318">
        <v>2406</v>
      </c>
      <c r="N131" s="318">
        <f>L131-M131</f>
        <v>0</v>
      </c>
      <c r="O131" s="318">
        <f>$F131*N131</f>
        <v>0</v>
      </c>
      <c r="P131" s="318">
        <f>O131/1000000</f>
        <v>0</v>
      </c>
      <c r="Q131" s="428"/>
    </row>
    <row r="132" spans="1:17" s="424" customFormat="1" ht="12.75" customHeight="1">
      <c r="A132" s="337">
        <v>21</v>
      </c>
      <c r="B132" s="737" t="s">
        <v>132</v>
      </c>
      <c r="C132" s="341">
        <v>4865074</v>
      </c>
      <c r="D132" s="38" t="s">
        <v>12</v>
      </c>
      <c r="E132" s="39" t="s">
        <v>321</v>
      </c>
      <c r="F132" s="347">
        <v>-133.33</v>
      </c>
      <c r="G132" s="317">
        <v>105</v>
      </c>
      <c r="H132" s="318">
        <v>133</v>
      </c>
      <c r="I132" s="263">
        <f>G132-H132</f>
        <v>-28</v>
      </c>
      <c r="J132" s="263">
        <f>$F132*I132</f>
        <v>3733.2400000000002</v>
      </c>
      <c r="K132" s="263">
        <f>J132/1000000</f>
        <v>0.00373324</v>
      </c>
      <c r="L132" s="317">
        <v>790</v>
      </c>
      <c r="M132" s="318">
        <v>790</v>
      </c>
      <c r="N132" s="318">
        <f>L132-M132</f>
        <v>0</v>
      </c>
      <c r="O132" s="318">
        <f>$F132*N132</f>
        <v>0</v>
      </c>
      <c r="P132" s="318">
        <f>O132/1000000</f>
        <v>0</v>
      </c>
      <c r="Q132" s="428"/>
    </row>
    <row r="133" spans="1:17" s="424" customFormat="1" ht="12.75" customHeight="1">
      <c r="A133" s="337"/>
      <c r="B133" s="346" t="s">
        <v>457</v>
      </c>
      <c r="C133" s="341"/>
      <c r="D133" s="38"/>
      <c r="E133" s="39"/>
      <c r="F133" s="347"/>
      <c r="G133" s="317"/>
      <c r="H133" s="318"/>
      <c r="I133" s="263"/>
      <c r="J133" s="263"/>
      <c r="K133" s="263"/>
      <c r="L133" s="317"/>
      <c r="M133" s="318"/>
      <c r="N133" s="318"/>
      <c r="O133" s="318"/>
      <c r="P133" s="318"/>
      <c r="Q133" s="428"/>
    </row>
    <row r="134" spans="1:17" s="424" customFormat="1" ht="12.75" customHeight="1">
      <c r="A134" s="337">
        <v>22</v>
      </c>
      <c r="B134" s="338" t="s">
        <v>59</v>
      </c>
      <c r="C134" s="341">
        <v>4902568</v>
      </c>
      <c r="D134" s="38" t="s">
        <v>12</v>
      </c>
      <c r="E134" s="39" t="s">
        <v>321</v>
      </c>
      <c r="F134" s="347">
        <v>-100</v>
      </c>
      <c r="G134" s="317">
        <v>992970</v>
      </c>
      <c r="H134" s="318">
        <v>992970</v>
      </c>
      <c r="I134" s="263">
        <f>G134-H134</f>
        <v>0</v>
      </c>
      <c r="J134" s="263">
        <f>$F134*I134</f>
        <v>0</v>
      </c>
      <c r="K134" s="263">
        <f>J134/1000000</f>
        <v>0</v>
      </c>
      <c r="L134" s="317">
        <v>2577</v>
      </c>
      <c r="M134" s="318">
        <v>2630</v>
      </c>
      <c r="N134" s="318">
        <f>L134-M134</f>
        <v>-53</v>
      </c>
      <c r="O134" s="318">
        <f>$F134*N134</f>
        <v>5300</v>
      </c>
      <c r="P134" s="318">
        <f>O134/1000000</f>
        <v>0.0053</v>
      </c>
      <c r="Q134" s="428"/>
    </row>
    <row r="135" spans="1:17" s="424" customFormat="1" ht="12.75" customHeight="1">
      <c r="A135" s="337"/>
      <c r="B135" s="340" t="s">
        <v>67</v>
      </c>
      <c r="C135" s="341"/>
      <c r="D135" s="38"/>
      <c r="E135" s="38"/>
      <c r="F135" s="347"/>
      <c r="G135" s="317"/>
      <c r="H135" s="318"/>
      <c r="I135" s="263"/>
      <c r="J135" s="263"/>
      <c r="K135" s="263"/>
      <c r="L135" s="317"/>
      <c r="M135" s="318"/>
      <c r="N135" s="318"/>
      <c r="O135" s="318"/>
      <c r="P135" s="318"/>
      <c r="Q135" s="428"/>
    </row>
    <row r="136" spans="1:17" s="424" customFormat="1" ht="12.75" customHeight="1">
      <c r="A136" s="337">
        <v>23</v>
      </c>
      <c r="B136" s="338" t="s">
        <v>68</v>
      </c>
      <c r="C136" s="341">
        <v>4902540</v>
      </c>
      <c r="D136" s="38" t="s">
        <v>12</v>
      </c>
      <c r="E136" s="39" t="s">
        <v>321</v>
      </c>
      <c r="F136" s="347">
        <v>-100</v>
      </c>
      <c r="G136" s="317">
        <v>8650</v>
      </c>
      <c r="H136" s="318">
        <v>8691</v>
      </c>
      <c r="I136" s="263">
        <f>G136-H136</f>
        <v>-41</v>
      </c>
      <c r="J136" s="263">
        <f>$F136*I136</f>
        <v>4100</v>
      </c>
      <c r="K136" s="263">
        <f>J136/1000000</f>
        <v>0.0041</v>
      </c>
      <c r="L136" s="317">
        <v>14979</v>
      </c>
      <c r="M136" s="318">
        <v>14879</v>
      </c>
      <c r="N136" s="318">
        <f>L136-M136</f>
        <v>100</v>
      </c>
      <c r="O136" s="318">
        <f>$F136*N136</f>
        <v>-10000</v>
      </c>
      <c r="P136" s="318">
        <f>O136/1000000</f>
        <v>-0.01</v>
      </c>
      <c r="Q136" s="438"/>
    </row>
    <row r="137" spans="1:17" s="424" customFormat="1" ht="12.75" customHeight="1">
      <c r="A137" s="337">
        <v>24</v>
      </c>
      <c r="B137" s="338" t="s">
        <v>69</v>
      </c>
      <c r="C137" s="341">
        <v>4902520</v>
      </c>
      <c r="D137" s="38" t="s">
        <v>12</v>
      </c>
      <c r="E137" s="39" t="s">
        <v>321</v>
      </c>
      <c r="F137" s="341">
        <v>-100</v>
      </c>
      <c r="G137" s="317">
        <v>13017</v>
      </c>
      <c r="H137" s="318">
        <v>12966</v>
      </c>
      <c r="I137" s="263">
        <f>G137-H137</f>
        <v>51</v>
      </c>
      <c r="J137" s="263">
        <f>$F137*I137</f>
        <v>-5100</v>
      </c>
      <c r="K137" s="263">
        <f>J137/1000000</f>
        <v>-0.0051</v>
      </c>
      <c r="L137" s="317">
        <v>5800</v>
      </c>
      <c r="M137" s="318">
        <v>5720</v>
      </c>
      <c r="N137" s="318">
        <f>L137-M137</f>
        <v>80</v>
      </c>
      <c r="O137" s="318">
        <f>$F137*N137</f>
        <v>-8000</v>
      </c>
      <c r="P137" s="318">
        <f>O137/1000000</f>
        <v>-0.008</v>
      </c>
      <c r="Q137" s="641"/>
    </row>
    <row r="138" spans="1:17" s="424" customFormat="1" ht="12.75" customHeight="1">
      <c r="A138" s="317">
        <v>25</v>
      </c>
      <c r="B138" s="747" t="s">
        <v>70</v>
      </c>
      <c r="C138" s="341">
        <v>4902536</v>
      </c>
      <c r="D138" s="38" t="s">
        <v>12</v>
      </c>
      <c r="E138" s="39" t="s">
        <v>321</v>
      </c>
      <c r="F138" s="341">
        <v>-100</v>
      </c>
      <c r="G138" s="317">
        <v>31541</v>
      </c>
      <c r="H138" s="318">
        <v>31506</v>
      </c>
      <c r="I138" s="318">
        <f>G138-H138</f>
        <v>35</v>
      </c>
      <c r="J138" s="318">
        <f>$F138*I138</f>
        <v>-3500</v>
      </c>
      <c r="K138" s="318">
        <f>J138/1000000</f>
        <v>-0.0035</v>
      </c>
      <c r="L138" s="317">
        <v>11033</v>
      </c>
      <c r="M138" s="318">
        <v>10970</v>
      </c>
      <c r="N138" s="318">
        <f>L138-M138</f>
        <v>63</v>
      </c>
      <c r="O138" s="318">
        <f>$F138*N138</f>
        <v>-6300</v>
      </c>
      <c r="P138" s="318">
        <f>O138/1000000</f>
        <v>-0.0063</v>
      </c>
      <c r="Q138" s="641"/>
    </row>
    <row r="139" spans="2:17" s="424" customFormat="1" ht="15.75" customHeight="1">
      <c r="B139" s="748" t="s">
        <v>463</v>
      </c>
      <c r="C139" s="678"/>
      <c r="D139" s="722"/>
      <c r="E139" s="723"/>
      <c r="F139" s="678"/>
      <c r="G139" s="317"/>
      <c r="H139" s="318"/>
      <c r="I139" s="672"/>
      <c r="J139" s="672"/>
      <c r="K139" s="724"/>
      <c r="L139" s="317"/>
      <c r="M139" s="318"/>
      <c r="N139" s="672"/>
      <c r="O139" s="672"/>
      <c r="P139" s="675"/>
      <c r="Q139" s="454"/>
    </row>
    <row r="140" spans="1:17" s="424" customFormat="1" ht="15.75" customHeight="1">
      <c r="A140" s="677">
        <v>26</v>
      </c>
      <c r="B140" s="679" t="s">
        <v>454</v>
      </c>
      <c r="C140" s="678" t="s">
        <v>462</v>
      </c>
      <c r="D140" s="38" t="s">
        <v>460</v>
      </c>
      <c r="E140" s="39" t="s">
        <v>321</v>
      </c>
      <c r="F140" s="678">
        <v>1</v>
      </c>
      <c r="G140" s="262">
        <v>58940</v>
      </c>
      <c r="H140" s="263">
        <v>58690</v>
      </c>
      <c r="I140" s="263">
        <f>G140-H140</f>
        <v>250</v>
      </c>
      <c r="J140" s="263">
        <f>$F140*I140</f>
        <v>250</v>
      </c>
      <c r="K140" s="263">
        <f>J140/1000000</f>
        <v>0.00025</v>
      </c>
      <c r="L140" s="262">
        <v>247240</v>
      </c>
      <c r="M140" s="263">
        <v>238180</v>
      </c>
      <c r="N140" s="263">
        <f>L140-M140</f>
        <v>9060</v>
      </c>
      <c r="O140" s="263">
        <f>$F140*N140</f>
        <v>9060</v>
      </c>
      <c r="P140" s="263">
        <f>O140/1000000</f>
        <v>0.00906</v>
      </c>
      <c r="Q140" s="823"/>
    </row>
    <row r="141" spans="1:17" s="424" customFormat="1" ht="15.75" customHeight="1">
      <c r="A141" s="677">
        <v>27</v>
      </c>
      <c r="B141" s="679" t="s">
        <v>455</v>
      </c>
      <c r="C141" s="678" t="s">
        <v>459</v>
      </c>
      <c r="D141" s="38" t="s">
        <v>460</v>
      </c>
      <c r="E141" s="39" t="s">
        <v>321</v>
      </c>
      <c r="F141" s="678">
        <v>1</v>
      </c>
      <c r="G141" s="262">
        <v>33080</v>
      </c>
      <c r="H141" s="263">
        <v>32580</v>
      </c>
      <c r="I141" s="263">
        <f>G141-H141</f>
        <v>500</v>
      </c>
      <c r="J141" s="263">
        <f>$F141*I141</f>
        <v>500</v>
      </c>
      <c r="K141" s="263">
        <f>J141/1000000</f>
        <v>0.0005</v>
      </c>
      <c r="L141" s="262">
        <v>447830</v>
      </c>
      <c r="M141" s="263">
        <v>428720</v>
      </c>
      <c r="N141" s="263">
        <f>L141-M141</f>
        <v>19110</v>
      </c>
      <c r="O141" s="263">
        <f>$F141*N141</f>
        <v>19110</v>
      </c>
      <c r="P141" s="263">
        <f>O141/1000000</f>
        <v>0.01911</v>
      </c>
      <c r="Q141" s="823"/>
    </row>
    <row r="142" spans="1:17" s="424" customFormat="1" ht="15.75" customHeight="1">
      <c r="A142" s="677">
        <v>28</v>
      </c>
      <c r="B142" s="679" t="s">
        <v>456</v>
      </c>
      <c r="C142" s="678" t="s">
        <v>461</v>
      </c>
      <c r="D142" s="38" t="s">
        <v>460</v>
      </c>
      <c r="E142" s="39" t="s">
        <v>321</v>
      </c>
      <c r="F142" s="678">
        <v>1</v>
      </c>
      <c r="G142" s="262">
        <v>135200</v>
      </c>
      <c r="H142" s="263">
        <v>131900</v>
      </c>
      <c r="I142" s="263">
        <f>G142-H142</f>
        <v>3300</v>
      </c>
      <c r="J142" s="263">
        <f>$F142*I142</f>
        <v>3300</v>
      </c>
      <c r="K142" s="263">
        <f>J142/1000000</f>
        <v>0.0033</v>
      </c>
      <c r="L142" s="262">
        <v>1400700</v>
      </c>
      <c r="M142" s="263">
        <v>1326499</v>
      </c>
      <c r="N142" s="263">
        <f>L142-M142</f>
        <v>74201</v>
      </c>
      <c r="O142" s="263">
        <f>$F142*N142</f>
        <v>74201</v>
      </c>
      <c r="P142" s="263">
        <f>O142/1000000</f>
        <v>0.074201</v>
      </c>
      <c r="Q142" s="823"/>
    </row>
    <row r="143" spans="1:17" s="424" customFormat="1" ht="15.75" customHeight="1">
      <c r="A143" s="677"/>
      <c r="B143" s="679"/>
      <c r="C143" s="678"/>
      <c r="D143" s="722"/>
      <c r="E143" s="723"/>
      <c r="F143" s="678"/>
      <c r="G143" s="677"/>
      <c r="H143" s="53"/>
      <c r="I143" s="672"/>
      <c r="J143" s="672"/>
      <c r="K143" s="724"/>
      <c r="L143" s="677"/>
      <c r="M143" s="53"/>
      <c r="N143" s="672"/>
      <c r="O143" s="672"/>
      <c r="P143" s="675"/>
      <c r="Q143" s="677"/>
    </row>
    <row r="144" spans="4:17" ht="16.5">
      <c r="D144" s="20"/>
      <c r="G144" s="317"/>
      <c r="K144" s="389">
        <f>SUM(K104:K143)</f>
        <v>0.62531635</v>
      </c>
      <c r="L144" s="317"/>
      <c r="M144" s="49"/>
      <c r="N144" s="49"/>
      <c r="O144" s="49"/>
      <c r="P144" s="367">
        <f>SUM(P104:P143)</f>
        <v>0.40633769000000003</v>
      </c>
      <c r="Q144" s="317"/>
    </row>
    <row r="145" spans="7:17" ht="15.75" thickBot="1">
      <c r="G145" s="426"/>
      <c r="K145" s="49"/>
      <c r="L145" s="426"/>
      <c r="M145" s="49"/>
      <c r="N145" s="49"/>
      <c r="O145" s="49"/>
      <c r="P145" s="49"/>
      <c r="Q145" s="426"/>
    </row>
    <row r="146" spans="11:16" ht="15" thickTop="1">
      <c r="K146" s="49"/>
      <c r="L146" s="49"/>
      <c r="M146" s="49"/>
      <c r="N146" s="49"/>
      <c r="O146" s="49"/>
      <c r="P146" s="49"/>
    </row>
    <row r="147" spans="17:18" ht="12.75">
      <c r="Q147" s="376" t="str">
        <f>NDPL!Q1</f>
        <v>MARCH-2022</v>
      </c>
      <c r="R147" s="242"/>
    </row>
    <row r="148" ht="13.5" thickBot="1"/>
    <row r="149" spans="1:17" ht="44.25" customHeight="1">
      <c r="A149" s="311"/>
      <c r="B149" s="309" t="s">
        <v>135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</row>
    <row r="150" spans="1:17" ht="19.5" customHeight="1">
      <c r="A150" s="222"/>
      <c r="B150" s="268" t="s">
        <v>136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7"/>
    </row>
    <row r="151" spans="1:17" ht="19.5" customHeight="1">
      <c r="A151" s="222"/>
      <c r="B151" s="264" t="s">
        <v>226</v>
      </c>
      <c r="C151" s="17"/>
      <c r="D151" s="17"/>
      <c r="E151" s="17"/>
      <c r="F151" s="17"/>
      <c r="G151" s="17"/>
      <c r="H151" s="17"/>
      <c r="I151" s="17"/>
      <c r="J151" s="17"/>
      <c r="K151" s="191">
        <f>K64</f>
        <v>-14.106369949999998</v>
      </c>
      <c r="L151" s="191"/>
      <c r="M151" s="191"/>
      <c r="N151" s="191"/>
      <c r="O151" s="191"/>
      <c r="P151" s="191">
        <f>P64</f>
        <v>-0.6840802800000001</v>
      </c>
      <c r="Q151" s="47"/>
    </row>
    <row r="152" spans="1:17" ht="19.5" customHeight="1">
      <c r="A152" s="222"/>
      <c r="B152" s="264" t="s">
        <v>227</v>
      </c>
      <c r="C152" s="17"/>
      <c r="D152" s="17"/>
      <c r="E152" s="17"/>
      <c r="F152" s="17"/>
      <c r="G152" s="17"/>
      <c r="H152" s="17"/>
      <c r="I152" s="17"/>
      <c r="J152" s="17"/>
      <c r="K152" s="390">
        <f>K144</f>
        <v>0.62531635</v>
      </c>
      <c r="L152" s="191"/>
      <c r="M152" s="191"/>
      <c r="N152" s="191"/>
      <c r="O152" s="191"/>
      <c r="P152" s="191">
        <f>P144</f>
        <v>0.40633769000000003</v>
      </c>
      <c r="Q152" s="47"/>
    </row>
    <row r="153" spans="1:17" ht="19.5" customHeight="1">
      <c r="A153" s="222"/>
      <c r="B153" s="264" t="s">
        <v>137</v>
      </c>
      <c r="C153" s="17"/>
      <c r="D153" s="17"/>
      <c r="E153" s="17"/>
      <c r="F153" s="17"/>
      <c r="G153" s="17"/>
      <c r="H153" s="17"/>
      <c r="I153" s="17"/>
      <c r="J153" s="17"/>
      <c r="K153" s="390">
        <f>'ROHTAK ROAD'!K42</f>
        <v>-0.1887875</v>
      </c>
      <c r="L153" s="191"/>
      <c r="M153" s="191"/>
      <c r="N153" s="191"/>
      <c r="O153" s="191"/>
      <c r="P153" s="390">
        <f>'ROHTAK ROAD'!P42</f>
        <v>-0.011224999999999999</v>
      </c>
      <c r="Q153" s="47"/>
    </row>
    <row r="154" spans="1:17" ht="19.5" customHeight="1">
      <c r="A154" s="222"/>
      <c r="B154" s="264" t="s">
        <v>138</v>
      </c>
      <c r="C154" s="17"/>
      <c r="D154" s="17"/>
      <c r="E154" s="17"/>
      <c r="F154" s="17"/>
      <c r="G154" s="17"/>
      <c r="H154" s="17"/>
      <c r="I154" s="17"/>
      <c r="J154" s="17"/>
      <c r="K154" s="390">
        <f>SUM(K151:K153)</f>
        <v>-13.669841099999998</v>
      </c>
      <c r="L154" s="191"/>
      <c r="M154" s="191"/>
      <c r="N154" s="191"/>
      <c r="O154" s="191"/>
      <c r="P154" s="390">
        <f>SUM(P151:P153)</f>
        <v>-0.28896759000000005</v>
      </c>
      <c r="Q154" s="47"/>
    </row>
    <row r="155" spans="1:17" ht="19.5" customHeight="1">
      <c r="A155" s="222"/>
      <c r="B155" s="268" t="s">
        <v>139</v>
      </c>
      <c r="C155" s="17"/>
      <c r="D155" s="17"/>
      <c r="E155" s="17"/>
      <c r="F155" s="17"/>
      <c r="G155" s="17"/>
      <c r="H155" s="17"/>
      <c r="I155" s="17"/>
      <c r="J155" s="17"/>
      <c r="K155" s="191"/>
      <c r="L155" s="191"/>
      <c r="M155" s="191"/>
      <c r="N155" s="191"/>
      <c r="O155" s="191"/>
      <c r="P155" s="191"/>
      <c r="Q155" s="47"/>
    </row>
    <row r="156" spans="1:17" ht="19.5" customHeight="1">
      <c r="A156" s="222"/>
      <c r="B156" s="264" t="s">
        <v>228</v>
      </c>
      <c r="C156" s="17"/>
      <c r="D156" s="17"/>
      <c r="E156" s="17"/>
      <c r="F156" s="17"/>
      <c r="G156" s="17"/>
      <c r="H156" s="17"/>
      <c r="I156" s="17"/>
      <c r="J156" s="17"/>
      <c r="K156" s="191">
        <f>K96</f>
        <v>-4.1115</v>
      </c>
      <c r="L156" s="191"/>
      <c r="M156" s="191"/>
      <c r="N156" s="191"/>
      <c r="O156" s="191"/>
      <c r="P156" s="191">
        <f>P96</f>
        <v>-0.09147</v>
      </c>
      <c r="Q156" s="47"/>
    </row>
    <row r="157" spans="1:17" ht="19.5" customHeight="1" thickBot="1">
      <c r="A157" s="223"/>
      <c r="B157" s="310" t="s">
        <v>140</v>
      </c>
      <c r="C157" s="48"/>
      <c r="D157" s="48"/>
      <c r="E157" s="48"/>
      <c r="F157" s="48"/>
      <c r="G157" s="48"/>
      <c r="H157" s="48"/>
      <c r="I157" s="48"/>
      <c r="J157" s="48"/>
      <c r="K157" s="391">
        <f>SUM(K154:K156)</f>
        <v>-17.7813411</v>
      </c>
      <c r="L157" s="189"/>
      <c r="M157" s="189"/>
      <c r="N157" s="189"/>
      <c r="O157" s="189"/>
      <c r="P157" s="188">
        <f>SUM(P154:P156)</f>
        <v>-0.38043759000000005</v>
      </c>
      <c r="Q157" s="190"/>
    </row>
    <row r="158" ht="12.75">
      <c r="A158" s="222"/>
    </row>
    <row r="159" ht="12.75">
      <c r="A159" s="222"/>
    </row>
    <row r="160" ht="12.75">
      <c r="A160" s="222"/>
    </row>
    <row r="161" ht="13.5" thickBot="1">
      <c r="A161" s="223"/>
    </row>
    <row r="162" spans="1:17" ht="12.75">
      <c r="A162" s="216"/>
      <c r="B162" s="217"/>
      <c r="C162" s="217"/>
      <c r="D162" s="217"/>
      <c r="E162" s="217"/>
      <c r="F162" s="217"/>
      <c r="G162" s="217"/>
      <c r="H162" s="45"/>
      <c r="I162" s="45"/>
      <c r="J162" s="45"/>
      <c r="K162" s="45"/>
      <c r="L162" s="45"/>
      <c r="M162" s="45"/>
      <c r="N162" s="45"/>
      <c r="O162" s="45"/>
      <c r="P162" s="45"/>
      <c r="Q162" s="46"/>
    </row>
    <row r="163" spans="1:17" ht="23.25">
      <c r="A163" s="224" t="s">
        <v>302</v>
      </c>
      <c r="B163" s="208"/>
      <c r="C163" s="208"/>
      <c r="D163" s="208"/>
      <c r="E163" s="208"/>
      <c r="F163" s="208"/>
      <c r="G163" s="208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2.75">
      <c r="A164" s="218"/>
      <c r="B164" s="208"/>
      <c r="C164" s="208"/>
      <c r="D164" s="208"/>
      <c r="E164" s="208"/>
      <c r="F164" s="208"/>
      <c r="G164" s="208"/>
      <c r="H164" s="17"/>
      <c r="I164" s="17"/>
      <c r="J164" s="17"/>
      <c r="K164" s="17"/>
      <c r="L164" s="17"/>
      <c r="M164" s="17"/>
      <c r="N164" s="17"/>
      <c r="O164" s="17"/>
      <c r="P164" s="17"/>
      <c r="Q164" s="47"/>
    </row>
    <row r="165" spans="1:17" ht="12.75">
      <c r="A165" s="219"/>
      <c r="B165" s="220"/>
      <c r="C165" s="220"/>
      <c r="D165" s="220"/>
      <c r="E165" s="220"/>
      <c r="F165" s="220"/>
      <c r="G165" s="220"/>
      <c r="H165" s="17"/>
      <c r="I165" s="17"/>
      <c r="J165" s="17"/>
      <c r="K165" s="234" t="s">
        <v>314</v>
      </c>
      <c r="L165" s="17"/>
      <c r="M165" s="17"/>
      <c r="N165" s="17"/>
      <c r="O165" s="17"/>
      <c r="P165" s="234" t="s">
        <v>315</v>
      </c>
      <c r="Q165" s="47"/>
    </row>
    <row r="166" spans="1:17" ht="12.75">
      <c r="A166" s="221"/>
      <c r="B166" s="124"/>
      <c r="C166" s="124"/>
      <c r="D166" s="124"/>
      <c r="E166" s="124"/>
      <c r="F166" s="124"/>
      <c r="G166" s="124"/>
      <c r="H166" s="17"/>
      <c r="I166" s="17"/>
      <c r="J166" s="17"/>
      <c r="K166" s="17"/>
      <c r="L166" s="17"/>
      <c r="M166" s="17"/>
      <c r="N166" s="17"/>
      <c r="O166" s="17"/>
      <c r="P166" s="17"/>
      <c r="Q166" s="47"/>
    </row>
    <row r="167" spans="1:17" ht="12.75">
      <c r="A167" s="221"/>
      <c r="B167" s="124"/>
      <c r="C167" s="124"/>
      <c r="D167" s="124"/>
      <c r="E167" s="124"/>
      <c r="F167" s="124"/>
      <c r="G167" s="124"/>
      <c r="H167" s="17"/>
      <c r="I167" s="17"/>
      <c r="J167" s="17"/>
      <c r="K167" s="17"/>
      <c r="L167" s="17"/>
      <c r="M167" s="17"/>
      <c r="N167" s="17"/>
      <c r="O167" s="17"/>
      <c r="P167" s="17"/>
      <c r="Q167" s="47"/>
    </row>
    <row r="168" spans="1:17" ht="18">
      <c r="A168" s="225" t="s">
        <v>305</v>
      </c>
      <c r="B168" s="209"/>
      <c r="C168" s="209"/>
      <c r="D168" s="210"/>
      <c r="E168" s="210"/>
      <c r="F168" s="211"/>
      <c r="G168" s="210"/>
      <c r="H168" s="17"/>
      <c r="I168" s="17"/>
      <c r="J168" s="17"/>
      <c r="K168" s="368">
        <f>K157</f>
        <v>-17.7813411</v>
      </c>
      <c r="L168" s="210" t="s">
        <v>303</v>
      </c>
      <c r="M168" s="17"/>
      <c r="N168" s="17"/>
      <c r="O168" s="17"/>
      <c r="P168" s="368">
        <f>P157</f>
        <v>-0.38043759000000005</v>
      </c>
      <c r="Q168" s="231" t="s">
        <v>303</v>
      </c>
    </row>
    <row r="169" spans="1:17" ht="18">
      <c r="A169" s="226"/>
      <c r="B169" s="212"/>
      <c r="C169" s="212"/>
      <c r="D169" s="208"/>
      <c r="E169" s="208"/>
      <c r="F169" s="213"/>
      <c r="G169" s="208"/>
      <c r="H169" s="17"/>
      <c r="I169" s="17"/>
      <c r="J169" s="17"/>
      <c r="K169" s="369"/>
      <c r="L169" s="208"/>
      <c r="M169" s="17"/>
      <c r="N169" s="17"/>
      <c r="O169" s="17"/>
      <c r="P169" s="369"/>
      <c r="Q169" s="232"/>
    </row>
    <row r="170" spans="1:17" ht="18">
      <c r="A170" s="227" t="s">
        <v>304</v>
      </c>
      <c r="B170" s="214"/>
      <c r="C170" s="43"/>
      <c r="D170" s="208"/>
      <c r="E170" s="208"/>
      <c r="F170" s="215"/>
      <c r="G170" s="210"/>
      <c r="H170" s="17"/>
      <c r="I170" s="17"/>
      <c r="J170" s="17"/>
      <c r="K170" s="369">
        <f>'STEPPED UP GENCO'!K42</f>
        <v>-2.573392388379479</v>
      </c>
      <c r="L170" s="210" t="s">
        <v>303</v>
      </c>
      <c r="M170" s="17"/>
      <c r="N170" s="17"/>
      <c r="O170" s="17"/>
      <c r="P170" s="369">
        <f>'STEPPED UP GENCO'!P42</f>
        <v>-0.005037414146099999</v>
      </c>
      <c r="Q170" s="231" t="s">
        <v>303</v>
      </c>
    </row>
    <row r="171" spans="1:17" ht="12.75">
      <c r="A171" s="222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7"/>
    </row>
    <row r="172" spans="1:17" ht="12.75">
      <c r="A172" s="222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7"/>
    </row>
    <row r="173" spans="1:17" ht="12.75">
      <c r="A173" s="222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7"/>
    </row>
    <row r="174" spans="1:17" ht="20.25">
      <c r="A174" s="222"/>
      <c r="B174" s="17"/>
      <c r="C174" s="17"/>
      <c r="D174" s="17"/>
      <c r="E174" s="17"/>
      <c r="F174" s="17"/>
      <c r="G174" s="17"/>
      <c r="H174" s="209"/>
      <c r="I174" s="209"/>
      <c r="J174" s="228" t="s">
        <v>306</v>
      </c>
      <c r="K174" s="328">
        <f>SUM(K168:K173)</f>
        <v>-20.354733488379477</v>
      </c>
      <c r="L174" s="228" t="s">
        <v>303</v>
      </c>
      <c r="M174" s="124"/>
      <c r="N174" s="17"/>
      <c r="O174" s="17"/>
      <c r="P174" s="328">
        <f>SUM(P168:P173)</f>
        <v>-0.38547500414610003</v>
      </c>
      <c r="Q174" s="348" t="s">
        <v>303</v>
      </c>
    </row>
    <row r="175" spans="1:17" ht="13.5" thickBot="1">
      <c r="A175" s="223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4" max="255" man="1"/>
    <brk id="98" max="255" man="1"/>
    <brk id="14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9"/>
  <sheetViews>
    <sheetView view="pageBreakPreview" zoomScale="90" zoomScaleNormal="70" zoomScaleSheetLayoutView="90" workbookViewId="0" topLeftCell="A107">
      <selection activeCell="F55" sqref="F55"/>
    </sheetView>
  </sheetViews>
  <sheetFormatPr defaultColWidth="9.140625" defaultRowHeight="12.75"/>
  <cols>
    <col min="1" max="1" width="7.421875" style="424" customWidth="1"/>
    <col min="2" max="2" width="29.57421875" style="424" customWidth="1"/>
    <col min="3" max="3" width="13.28125" style="424" customWidth="1"/>
    <col min="4" max="4" width="9.00390625" style="424" customWidth="1"/>
    <col min="5" max="5" width="16.57421875" style="424" customWidth="1"/>
    <col min="6" max="6" width="10.8515625" style="424" customWidth="1"/>
    <col min="7" max="7" width="14.00390625" style="424" customWidth="1"/>
    <col min="8" max="8" width="13.421875" style="424" customWidth="1"/>
    <col min="9" max="9" width="11.8515625" style="424" customWidth="1"/>
    <col min="10" max="10" width="16.28125" style="424" customWidth="1"/>
    <col min="11" max="11" width="16.140625" style="424" customWidth="1"/>
    <col min="12" max="12" width="13.421875" style="424" customWidth="1"/>
    <col min="13" max="13" width="16.28125" style="424" customWidth="1"/>
    <col min="14" max="14" width="12.140625" style="424" customWidth="1"/>
    <col min="15" max="15" width="15.28125" style="424" customWidth="1"/>
    <col min="16" max="16" width="16.28125" style="424" customWidth="1"/>
    <col min="17" max="17" width="29.421875" style="424" customWidth="1"/>
    <col min="18" max="19" width="9.140625" style="424" hidden="1" customWidth="1"/>
    <col min="20" max="16384" width="9.140625" style="424" customWidth="1"/>
  </cols>
  <sheetData>
    <row r="1" spans="1:17" s="87" customFormat="1" ht="11.25" customHeight="1">
      <c r="A1" s="15" t="s">
        <v>214</v>
      </c>
      <c r="P1" s="755" t="str">
        <f>NDPL!$Q$1</f>
        <v>MARCH-2022</v>
      </c>
      <c r="Q1" s="755"/>
    </row>
    <row r="2" s="87" customFormat="1" ht="11.25" customHeight="1">
      <c r="A2" s="15" t="s">
        <v>215</v>
      </c>
    </row>
    <row r="3" s="87" customFormat="1" ht="11.25" customHeight="1">
      <c r="A3" s="15" t="s">
        <v>141</v>
      </c>
    </row>
    <row r="4" spans="1:16" s="87" customFormat="1" ht="11.25" customHeight="1" thickBot="1">
      <c r="A4" s="756" t="s">
        <v>175</v>
      </c>
      <c r="G4" s="91"/>
      <c r="H4" s="91"/>
      <c r="I4" s="753" t="s">
        <v>370</v>
      </c>
      <c r="J4" s="91"/>
      <c r="K4" s="91"/>
      <c r="L4" s="91"/>
      <c r="M4" s="91"/>
      <c r="N4" s="753" t="s">
        <v>371</v>
      </c>
      <c r="O4" s="91"/>
      <c r="P4" s="91"/>
    </row>
    <row r="5" spans="1:17" ht="36.7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31/03/2022</v>
      </c>
      <c r="H5" s="477" t="str">
        <f>NDPL!H5</f>
        <v>INTIAL READING 01/03/2022</v>
      </c>
      <c r="I5" s="477" t="s">
        <v>4</v>
      </c>
      <c r="J5" s="477" t="s">
        <v>5</v>
      </c>
      <c r="K5" s="477" t="s">
        <v>6</v>
      </c>
      <c r="L5" s="475" t="str">
        <f>NDPL!G5</f>
        <v>FINAL READING 31/03/2022</v>
      </c>
      <c r="M5" s="477" t="str">
        <f>NDPL!H5</f>
        <v>INTIAL READING 01/03/2022</v>
      </c>
      <c r="N5" s="477" t="s">
        <v>4</v>
      </c>
      <c r="O5" s="477" t="s">
        <v>5</v>
      </c>
      <c r="P5" s="477" t="s">
        <v>6</v>
      </c>
      <c r="Q5" s="498" t="s">
        <v>284</v>
      </c>
    </row>
    <row r="6" ht="2.25" customHeight="1" hidden="1" thickBot="1" thickTop="1"/>
    <row r="7" spans="1:17" ht="16.5" customHeight="1" thickTop="1">
      <c r="A7" s="265"/>
      <c r="B7" s="266" t="s">
        <v>142</v>
      </c>
      <c r="C7" s="267"/>
      <c r="D7" s="34"/>
      <c r="E7" s="34"/>
      <c r="F7" s="34"/>
      <c r="G7" s="27"/>
      <c r="H7" s="435"/>
      <c r="I7" s="435"/>
      <c r="J7" s="435"/>
      <c r="K7" s="435"/>
      <c r="L7" s="436"/>
      <c r="M7" s="435"/>
      <c r="N7" s="435"/>
      <c r="O7" s="435"/>
      <c r="P7" s="435"/>
      <c r="Q7" s="504"/>
    </row>
    <row r="8" spans="1:17" ht="16.5" customHeight="1">
      <c r="A8" s="254">
        <v>1</v>
      </c>
      <c r="B8" s="290" t="s">
        <v>143</v>
      </c>
      <c r="C8" s="291">
        <v>4865170</v>
      </c>
      <c r="D8" s="118" t="s">
        <v>12</v>
      </c>
      <c r="E8" s="91" t="s">
        <v>321</v>
      </c>
      <c r="F8" s="298">
        <v>1000</v>
      </c>
      <c r="G8" s="317">
        <v>997887</v>
      </c>
      <c r="H8" s="318">
        <v>997891</v>
      </c>
      <c r="I8" s="300">
        <f aca="true" t="shared" si="0" ref="I8:I19">G8-H8</f>
        <v>-4</v>
      </c>
      <c r="J8" s="300">
        <f aca="true" t="shared" si="1" ref="J8:J13">$F8*I8</f>
        <v>-4000</v>
      </c>
      <c r="K8" s="300">
        <f aca="true" t="shared" si="2" ref="K8:K13">J8/1000000</f>
        <v>-0.004</v>
      </c>
      <c r="L8" s="317">
        <v>997028</v>
      </c>
      <c r="M8" s="318">
        <v>997331</v>
      </c>
      <c r="N8" s="300">
        <f aca="true" t="shared" si="3" ref="N8:N17">L8-M8</f>
        <v>-303</v>
      </c>
      <c r="O8" s="300">
        <f aca="true" t="shared" si="4" ref="O8:O13">$F8*N8</f>
        <v>-303000</v>
      </c>
      <c r="P8" s="300">
        <f aca="true" t="shared" si="5" ref="P8:P13">O8/1000000</f>
        <v>-0.303</v>
      </c>
      <c r="Q8" s="438"/>
    </row>
    <row r="9" spans="1:17" ht="16.5" customHeight="1">
      <c r="A9" s="254">
        <v>2</v>
      </c>
      <c r="B9" s="290" t="s">
        <v>144</v>
      </c>
      <c r="C9" s="291">
        <v>4864887</v>
      </c>
      <c r="D9" s="118" t="s">
        <v>12</v>
      </c>
      <c r="E9" s="91" t="s">
        <v>321</v>
      </c>
      <c r="F9" s="298">
        <v>1000</v>
      </c>
      <c r="G9" s="317">
        <v>998564</v>
      </c>
      <c r="H9" s="318">
        <v>998574</v>
      </c>
      <c r="I9" s="300">
        <f t="shared" si="0"/>
        <v>-10</v>
      </c>
      <c r="J9" s="300">
        <f>$F9*I9</f>
        <v>-10000</v>
      </c>
      <c r="K9" s="300">
        <f>J9/1000000</f>
        <v>-0.01</v>
      </c>
      <c r="L9" s="317">
        <v>999347</v>
      </c>
      <c r="M9" s="318">
        <v>999397</v>
      </c>
      <c r="N9" s="300">
        <f t="shared" si="3"/>
        <v>-50</v>
      </c>
      <c r="O9" s="300">
        <f>$F9*N9</f>
        <v>-50000</v>
      </c>
      <c r="P9" s="811">
        <f>O9/1000000</f>
        <v>-0.05</v>
      </c>
      <c r="Q9" s="442"/>
    </row>
    <row r="10" spans="1:17" ht="16.5" customHeight="1">
      <c r="A10" s="254">
        <v>3</v>
      </c>
      <c r="B10" s="290" t="s">
        <v>145</v>
      </c>
      <c r="C10" s="291">
        <v>4864799</v>
      </c>
      <c r="D10" s="118" t="s">
        <v>12</v>
      </c>
      <c r="E10" s="91" t="s">
        <v>321</v>
      </c>
      <c r="F10" s="298">
        <v>1000</v>
      </c>
      <c r="G10" s="317">
        <v>999755</v>
      </c>
      <c r="H10" s="318">
        <v>999810</v>
      </c>
      <c r="I10" s="300">
        <f>G10-H10</f>
        <v>-55</v>
      </c>
      <c r="J10" s="300">
        <f>$F10*I10</f>
        <v>-55000</v>
      </c>
      <c r="K10" s="300">
        <f>J10/1000000</f>
        <v>-0.055</v>
      </c>
      <c r="L10" s="317">
        <v>999407</v>
      </c>
      <c r="M10" s="318">
        <v>999977</v>
      </c>
      <c r="N10" s="300">
        <f>L10-M10</f>
        <v>-570</v>
      </c>
      <c r="O10" s="300">
        <f>$F10*N10</f>
        <v>-570000</v>
      </c>
      <c r="P10" s="300">
        <f>O10/1000000</f>
        <v>-0.57</v>
      </c>
      <c r="Q10" s="439"/>
    </row>
    <row r="11" spans="1:17" ht="16.5" customHeight="1">
      <c r="A11" s="254">
        <v>4</v>
      </c>
      <c r="B11" s="290" t="s">
        <v>146</v>
      </c>
      <c r="C11" s="291">
        <v>4865127</v>
      </c>
      <c r="D11" s="118" t="s">
        <v>12</v>
      </c>
      <c r="E11" s="91" t="s">
        <v>321</v>
      </c>
      <c r="F11" s="298">
        <v>1333.33</v>
      </c>
      <c r="G11" s="317">
        <v>999785</v>
      </c>
      <c r="H11" s="318">
        <v>999787</v>
      </c>
      <c r="I11" s="300">
        <f t="shared" si="0"/>
        <v>-2</v>
      </c>
      <c r="J11" s="300">
        <f t="shared" si="1"/>
        <v>-2666.66</v>
      </c>
      <c r="K11" s="300">
        <f t="shared" si="2"/>
        <v>-0.00266666</v>
      </c>
      <c r="L11" s="317">
        <v>999695</v>
      </c>
      <c r="M11" s="318">
        <v>999786</v>
      </c>
      <c r="N11" s="300">
        <f t="shared" si="3"/>
        <v>-91</v>
      </c>
      <c r="O11" s="300">
        <f t="shared" si="4"/>
        <v>-121333.03</v>
      </c>
      <c r="P11" s="300">
        <f t="shared" si="5"/>
        <v>-0.12133303</v>
      </c>
      <c r="Q11" s="785"/>
    </row>
    <row r="12" spans="1:17" ht="16.5" customHeight="1">
      <c r="A12" s="254">
        <v>5</v>
      </c>
      <c r="B12" s="290" t="s">
        <v>147</v>
      </c>
      <c r="C12" s="291">
        <v>4865177</v>
      </c>
      <c r="D12" s="118" t="s">
        <v>12</v>
      </c>
      <c r="E12" s="91" t="s">
        <v>321</v>
      </c>
      <c r="F12" s="298">
        <v>1500</v>
      </c>
      <c r="G12" s="317">
        <v>997543</v>
      </c>
      <c r="H12" s="318">
        <v>997591</v>
      </c>
      <c r="I12" s="300">
        <f t="shared" si="0"/>
        <v>-48</v>
      </c>
      <c r="J12" s="300">
        <f t="shared" si="1"/>
        <v>-72000</v>
      </c>
      <c r="K12" s="300">
        <f t="shared" si="2"/>
        <v>-0.072</v>
      </c>
      <c r="L12" s="317">
        <v>999693</v>
      </c>
      <c r="M12" s="318">
        <v>999668</v>
      </c>
      <c r="N12" s="300">
        <f t="shared" si="3"/>
        <v>25</v>
      </c>
      <c r="O12" s="300">
        <f t="shared" si="4"/>
        <v>37500</v>
      </c>
      <c r="P12" s="300">
        <f t="shared" si="5"/>
        <v>0.0375</v>
      </c>
      <c r="Q12" s="736"/>
    </row>
    <row r="13" spans="1:17" ht="16.5" customHeight="1">
      <c r="A13" s="254">
        <v>6</v>
      </c>
      <c r="B13" s="290" t="s">
        <v>148</v>
      </c>
      <c r="C13" s="291">
        <v>4865111</v>
      </c>
      <c r="D13" s="118" t="s">
        <v>12</v>
      </c>
      <c r="E13" s="91" t="s">
        <v>321</v>
      </c>
      <c r="F13" s="298">
        <v>100</v>
      </c>
      <c r="G13" s="317">
        <v>10543</v>
      </c>
      <c r="H13" s="318">
        <v>10565</v>
      </c>
      <c r="I13" s="300">
        <f t="shared" si="0"/>
        <v>-22</v>
      </c>
      <c r="J13" s="300">
        <f t="shared" si="1"/>
        <v>-2200</v>
      </c>
      <c r="K13" s="300">
        <f t="shared" si="2"/>
        <v>-0.0022</v>
      </c>
      <c r="L13" s="317">
        <v>20866</v>
      </c>
      <c r="M13" s="318">
        <v>21463</v>
      </c>
      <c r="N13" s="300">
        <f t="shared" si="3"/>
        <v>-597</v>
      </c>
      <c r="O13" s="300">
        <f t="shared" si="4"/>
        <v>-59700</v>
      </c>
      <c r="P13" s="300">
        <f t="shared" si="5"/>
        <v>-0.0597</v>
      </c>
      <c r="Q13" s="439"/>
    </row>
    <row r="14" spans="1:17" ht="16.5" customHeight="1">
      <c r="A14" s="254">
        <v>7</v>
      </c>
      <c r="B14" s="290" t="s">
        <v>149</v>
      </c>
      <c r="C14" s="291">
        <v>4865160</v>
      </c>
      <c r="D14" s="118" t="s">
        <v>12</v>
      </c>
      <c r="E14" s="91" t="s">
        <v>321</v>
      </c>
      <c r="F14" s="298">
        <v>75</v>
      </c>
      <c r="G14" s="317">
        <v>994857</v>
      </c>
      <c r="H14" s="318">
        <v>994916</v>
      </c>
      <c r="I14" s="300">
        <f>G14-H14</f>
        <v>-59</v>
      </c>
      <c r="J14" s="300">
        <f>$F14*I14</f>
        <v>-4425</v>
      </c>
      <c r="K14" s="300">
        <f>J14/1000000</f>
        <v>-0.004425</v>
      </c>
      <c r="L14" s="317">
        <v>996256</v>
      </c>
      <c r="M14" s="318">
        <v>996279</v>
      </c>
      <c r="N14" s="300">
        <f>L14-M14</f>
        <v>-23</v>
      </c>
      <c r="O14" s="300">
        <f>$F14*N14</f>
        <v>-1725</v>
      </c>
      <c r="P14" s="300">
        <f>O14/1000000</f>
        <v>-0.001725</v>
      </c>
      <c r="Q14" s="438"/>
    </row>
    <row r="15" spans="1:17" ht="16.5" customHeight="1">
      <c r="A15" s="254">
        <v>8</v>
      </c>
      <c r="B15" s="692" t="s">
        <v>150</v>
      </c>
      <c r="C15" s="291">
        <v>4865157</v>
      </c>
      <c r="D15" s="118" t="s">
        <v>12</v>
      </c>
      <c r="E15" s="91" t="s">
        <v>321</v>
      </c>
      <c r="F15" s="298">
        <v>75</v>
      </c>
      <c r="G15" s="317">
        <v>991776</v>
      </c>
      <c r="H15" s="318">
        <v>991865</v>
      </c>
      <c r="I15" s="300">
        <f t="shared" si="0"/>
        <v>-89</v>
      </c>
      <c r="J15" s="300">
        <f>$F15*I15</f>
        <v>-6675</v>
      </c>
      <c r="K15" s="300">
        <f>J15/1000000</f>
        <v>-0.006675</v>
      </c>
      <c r="L15" s="317">
        <v>992760</v>
      </c>
      <c r="M15" s="318">
        <v>993803</v>
      </c>
      <c r="N15" s="300">
        <f t="shared" si="3"/>
        <v>-1043</v>
      </c>
      <c r="O15" s="300">
        <f>$F15*N15</f>
        <v>-78225</v>
      </c>
      <c r="P15" s="300">
        <f>O15/1000000</f>
        <v>-0.078225</v>
      </c>
      <c r="Q15" s="439"/>
    </row>
    <row r="16" spans="1:17" ht="16.5" customHeight="1">
      <c r="A16" s="254">
        <v>9</v>
      </c>
      <c r="B16" s="290" t="s">
        <v>151</v>
      </c>
      <c r="C16" s="291">
        <v>4865183</v>
      </c>
      <c r="D16" s="118" t="s">
        <v>12</v>
      </c>
      <c r="E16" s="91" t="s">
        <v>321</v>
      </c>
      <c r="F16" s="298">
        <v>800</v>
      </c>
      <c r="G16" s="317">
        <v>996793</v>
      </c>
      <c r="H16" s="318">
        <v>996799</v>
      </c>
      <c r="I16" s="300">
        <f t="shared" si="0"/>
        <v>-6</v>
      </c>
      <c r="J16" s="300">
        <f>$F16*I16</f>
        <v>-4800</v>
      </c>
      <c r="K16" s="300">
        <f>J16/1000000</f>
        <v>-0.0048</v>
      </c>
      <c r="L16" s="317">
        <v>999043</v>
      </c>
      <c r="M16" s="318">
        <v>999182</v>
      </c>
      <c r="N16" s="300">
        <f t="shared" si="3"/>
        <v>-139</v>
      </c>
      <c r="O16" s="300">
        <f>$F16*N16</f>
        <v>-111200</v>
      </c>
      <c r="P16" s="300">
        <f>O16/1000000</f>
        <v>-0.1112</v>
      </c>
      <c r="Q16" s="438"/>
    </row>
    <row r="17" spans="1:17" ht="16.5" customHeight="1">
      <c r="A17" s="254">
        <v>10</v>
      </c>
      <c r="B17" s="290" t="s">
        <v>450</v>
      </c>
      <c r="C17" s="291">
        <v>4865130</v>
      </c>
      <c r="D17" s="118" t="s">
        <v>12</v>
      </c>
      <c r="E17" s="91" t="s">
        <v>321</v>
      </c>
      <c r="F17" s="298">
        <v>1333.33</v>
      </c>
      <c r="G17" s="317">
        <v>988622</v>
      </c>
      <c r="H17" s="318">
        <v>988633</v>
      </c>
      <c r="I17" s="300">
        <f t="shared" si="0"/>
        <v>-11</v>
      </c>
      <c r="J17" s="300">
        <f>$F17*I17</f>
        <v>-14666.63</v>
      </c>
      <c r="K17" s="300">
        <f>J17/1000000</f>
        <v>-0.01466663</v>
      </c>
      <c r="L17" s="317">
        <v>265039</v>
      </c>
      <c r="M17" s="318">
        <v>265042</v>
      </c>
      <c r="N17" s="300">
        <f t="shared" si="3"/>
        <v>-3</v>
      </c>
      <c r="O17" s="300">
        <f>$F17*N17</f>
        <v>-3999.99</v>
      </c>
      <c r="P17" s="300">
        <f>O17/1000000</f>
        <v>-0.00399999</v>
      </c>
      <c r="Q17" s="442"/>
    </row>
    <row r="18" spans="1:17" ht="16.5" customHeight="1">
      <c r="A18" s="254"/>
      <c r="B18" s="292" t="s">
        <v>471</v>
      </c>
      <c r="C18" s="291"/>
      <c r="D18" s="118"/>
      <c r="E18" s="118"/>
      <c r="F18" s="298"/>
      <c r="G18" s="317"/>
      <c r="H18" s="318"/>
      <c r="I18" s="300"/>
      <c r="J18" s="300"/>
      <c r="K18" s="550"/>
      <c r="L18" s="317"/>
      <c r="M18" s="318"/>
      <c r="N18" s="300"/>
      <c r="O18" s="300"/>
      <c r="P18" s="550"/>
      <c r="Q18" s="439"/>
    </row>
    <row r="19" spans="1:17" ht="16.5" customHeight="1">
      <c r="A19" s="254">
        <v>11</v>
      </c>
      <c r="B19" s="290" t="s">
        <v>14</v>
      </c>
      <c r="C19" s="291">
        <v>4864786</v>
      </c>
      <c r="D19" s="118" t="s">
        <v>12</v>
      </c>
      <c r="E19" s="91" t="s">
        <v>321</v>
      </c>
      <c r="F19" s="298">
        <v>-6666.666</v>
      </c>
      <c r="G19" s="317">
        <v>1016</v>
      </c>
      <c r="H19" s="318">
        <v>1004</v>
      </c>
      <c r="I19" s="300">
        <f t="shared" si="0"/>
        <v>12</v>
      </c>
      <c r="J19" s="300">
        <f>$F19*I19</f>
        <v>-79999.992</v>
      </c>
      <c r="K19" s="300">
        <f>J19/1000000</f>
        <v>-0.07999999199999999</v>
      </c>
      <c r="L19" s="317">
        <v>42</v>
      </c>
      <c r="M19" s="318">
        <v>35</v>
      </c>
      <c r="N19" s="300">
        <f>L19-M19</f>
        <v>7</v>
      </c>
      <c r="O19" s="300">
        <f>$F19*N19</f>
        <v>-46666.662000000004</v>
      </c>
      <c r="P19" s="300">
        <f>O19/1000000</f>
        <v>-0.046666662000000005</v>
      </c>
      <c r="Q19" s="439"/>
    </row>
    <row r="20" spans="1:17" ht="16.5" customHeight="1">
      <c r="A20" s="254">
        <v>12</v>
      </c>
      <c r="B20" s="270" t="s">
        <v>15</v>
      </c>
      <c r="C20" s="291">
        <v>4865025</v>
      </c>
      <c r="D20" s="80" t="s">
        <v>12</v>
      </c>
      <c r="E20" s="91" t="s">
        <v>321</v>
      </c>
      <c r="F20" s="298">
        <v>-1000</v>
      </c>
      <c r="G20" s="317">
        <v>28144</v>
      </c>
      <c r="H20" s="318">
        <v>27894</v>
      </c>
      <c r="I20" s="300">
        <f>G20-H20</f>
        <v>250</v>
      </c>
      <c r="J20" s="300">
        <f>$F20*I20</f>
        <v>-250000</v>
      </c>
      <c r="K20" s="300">
        <f>J20/1000000</f>
        <v>-0.25</v>
      </c>
      <c r="L20" s="317">
        <v>996602</v>
      </c>
      <c r="M20" s="318">
        <v>996590</v>
      </c>
      <c r="N20" s="300">
        <f>L20-M20</f>
        <v>12</v>
      </c>
      <c r="O20" s="300">
        <f>$F20*N20</f>
        <v>-12000</v>
      </c>
      <c r="P20" s="300">
        <f>O20/1000000</f>
        <v>-0.012</v>
      </c>
      <c r="Q20" s="439"/>
    </row>
    <row r="21" spans="1:17" ht="16.5" customHeight="1">
      <c r="A21" s="254">
        <v>13</v>
      </c>
      <c r="B21" s="290" t="s">
        <v>16</v>
      </c>
      <c r="C21" s="291">
        <v>5128433</v>
      </c>
      <c r="D21" s="118" t="s">
        <v>12</v>
      </c>
      <c r="E21" s="91" t="s">
        <v>321</v>
      </c>
      <c r="F21" s="298">
        <v>-2000</v>
      </c>
      <c r="G21" s="317">
        <v>5217</v>
      </c>
      <c r="H21" s="318">
        <v>5215</v>
      </c>
      <c r="I21" s="300">
        <f>G21-H21</f>
        <v>2</v>
      </c>
      <c r="J21" s="300">
        <f>$F21*I21</f>
        <v>-4000</v>
      </c>
      <c r="K21" s="300">
        <f>J21/1000000</f>
        <v>-0.004</v>
      </c>
      <c r="L21" s="317">
        <v>996456</v>
      </c>
      <c r="M21" s="318">
        <v>996422</v>
      </c>
      <c r="N21" s="300">
        <f>L21-M21</f>
        <v>34</v>
      </c>
      <c r="O21" s="300">
        <f>$F21*N21</f>
        <v>-68000</v>
      </c>
      <c r="P21" s="300">
        <f>O21/1000000</f>
        <v>-0.068</v>
      </c>
      <c r="Q21" s="439"/>
    </row>
    <row r="22" spans="1:17" ht="16.5" customHeight="1">
      <c r="A22" s="254">
        <v>14</v>
      </c>
      <c r="B22" s="290" t="s">
        <v>152</v>
      </c>
      <c r="C22" s="291">
        <v>4902499</v>
      </c>
      <c r="D22" s="118" t="s">
        <v>12</v>
      </c>
      <c r="E22" s="91" t="s">
        <v>321</v>
      </c>
      <c r="F22" s="298">
        <v>-1000</v>
      </c>
      <c r="G22" s="317">
        <v>17416</v>
      </c>
      <c r="H22" s="318">
        <v>17375</v>
      </c>
      <c r="I22" s="300">
        <f>G22-H22</f>
        <v>41</v>
      </c>
      <c r="J22" s="300">
        <f>$F22*I22</f>
        <v>-41000</v>
      </c>
      <c r="K22" s="300">
        <f>J22/1000000</f>
        <v>-0.041</v>
      </c>
      <c r="L22" s="317">
        <v>996276</v>
      </c>
      <c r="M22" s="318">
        <v>996291</v>
      </c>
      <c r="N22" s="300">
        <f>L22-M22</f>
        <v>-15</v>
      </c>
      <c r="O22" s="300">
        <f>$F22*N22</f>
        <v>15000</v>
      </c>
      <c r="P22" s="300">
        <f>O22/1000000</f>
        <v>0.015</v>
      </c>
      <c r="Q22" s="439"/>
    </row>
    <row r="23" spans="1:17" ht="16.5" customHeight="1">
      <c r="A23" s="254">
        <v>15</v>
      </c>
      <c r="B23" s="290" t="s">
        <v>409</v>
      </c>
      <c r="C23" s="291">
        <v>5128464</v>
      </c>
      <c r="D23" s="118" t="s">
        <v>12</v>
      </c>
      <c r="E23" s="91" t="s">
        <v>321</v>
      </c>
      <c r="F23" s="298">
        <v>-1000</v>
      </c>
      <c r="G23" s="317">
        <v>3053</v>
      </c>
      <c r="H23" s="318">
        <v>2955</v>
      </c>
      <c r="I23" s="318">
        <f>G23-H23</f>
        <v>98</v>
      </c>
      <c r="J23" s="318">
        <f>$F23*I23</f>
        <v>-98000</v>
      </c>
      <c r="K23" s="318">
        <f>J23/1000000</f>
        <v>-0.098</v>
      </c>
      <c r="L23" s="317">
        <v>998013</v>
      </c>
      <c r="M23" s="318">
        <v>999898</v>
      </c>
      <c r="N23" s="318">
        <f>L23-M23</f>
        <v>-1885</v>
      </c>
      <c r="O23" s="318">
        <f>$F23*N23</f>
        <v>1885000</v>
      </c>
      <c r="P23" s="318">
        <f>O23/1000000</f>
        <v>1.885</v>
      </c>
      <c r="Q23" s="439"/>
    </row>
    <row r="24" spans="2:17" ht="16.5" customHeight="1">
      <c r="B24" s="292" t="s">
        <v>153</v>
      </c>
      <c r="C24" s="291"/>
      <c r="D24" s="118"/>
      <c r="E24" s="118"/>
      <c r="F24" s="298"/>
      <c r="G24" s="317"/>
      <c r="H24" s="318"/>
      <c r="I24" s="300"/>
      <c r="J24" s="300"/>
      <c r="K24" s="300"/>
      <c r="L24" s="317"/>
      <c r="M24" s="318"/>
      <c r="N24" s="300"/>
      <c r="O24" s="300"/>
      <c r="P24" s="300"/>
      <c r="Q24" s="439"/>
    </row>
    <row r="25" spans="1:17" ht="16.5" customHeight="1">
      <c r="A25" s="254">
        <v>16</v>
      </c>
      <c r="B25" s="290" t="s">
        <v>14</v>
      </c>
      <c r="C25" s="291">
        <v>5295164</v>
      </c>
      <c r="D25" s="118" t="s">
        <v>12</v>
      </c>
      <c r="E25" s="91" t="s">
        <v>321</v>
      </c>
      <c r="F25" s="298">
        <v>-1000</v>
      </c>
      <c r="G25" s="317">
        <v>141203</v>
      </c>
      <c r="H25" s="318">
        <v>138047</v>
      </c>
      <c r="I25" s="300">
        <f>G25-H25</f>
        <v>3156</v>
      </c>
      <c r="J25" s="300">
        <f>$F25*I25</f>
        <v>-3156000</v>
      </c>
      <c r="K25" s="300">
        <f>J25/1000000</f>
        <v>-3.156</v>
      </c>
      <c r="L25" s="317">
        <v>19346</v>
      </c>
      <c r="M25" s="318">
        <v>19346</v>
      </c>
      <c r="N25" s="300">
        <f>L25-M25</f>
        <v>0</v>
      </c>
      <c r="O25" s="300">
        <f>$F25*N25</f>
        <v>0</v>
      </c>
      <c r="P25" s="300">
        <f>O25/1000000</f>
        <v>0</v>
      </c>
      <c r="Q25" s="452"/>
    </row>
    <row r="26" spans="1:17" ht="16.5" customHeight="1">
      <c r="A26" s="254">
        <v>17</v>
      </c>
      <c r="B26" s="290" t="s">
        <v>15</v>
      </c>
      <c r="C26" s="291">
        <v>5128438</v>
      </c>
      <c r="D26" s="118" t="s">
        <v>12</v>
      </c>
      <c r="E26" s="91" t="s">
        <v>321</v>
      </c>
      <c r="F26" s="298">
        <v>-1000</v>
      </c>
      <c r="G26" s="317">
        <v>6520</v>
      </c>
      <c r="H26" s="318">
        <v>5809</v>
      </c>
      <c r="I26" s="318">
        <f>G26-H26</f>
        <v>711</v>
      </c>
      <c r="J26" s="318">
        <f>$F26*I26</f>
        <v>-711000</v>
      </c>
      <c r="K26" s="318">
        <f>J26/1000000</f>
        <v>-0.711</v>
      </c>
      <c r="L26" s="317">
        <v>999817</v>
      </c>
      <c r="M26" s="318">
        <v>999817</v>
      </c>
      <c r="N26" s="318">
        <f>L26-M26</f>
        <v>0</v>
      </c>
      <c r="O26" s="318">
        <f>$F26*N26</f>
        <v>0</v>
      </c>
      <c r="P26" s="318">
        <f>O26/1000000</f>
        <v>0</v>
      </c>
      <c r="Q26" s="452"/>
    </row>
    <row r="27" spans="1:17" ht="16.5" customHeight="1">
      <c r="A27" s="254">
        <v>18</v>
      </c>
      <c r="B27" s="290" t="s">
        <v>16</v>
      </c>
      <c r="C27" s="291">
        <v>4864988</v>
      </c>
      <c r="D27" s="118" t="s">
        <v>12</v>
      </c>
      <c r="E27" s="91" t="s">
        <v>321</v>
      </c>
      <c r="F27" s="298">
        <v>-2000</v>
      </c>
      <c r="G27" s="317">
        <v>38214</v>
      </c>
      <c r="H27" s="318">
        <v>36542</v>
      </c>
      <c r="I27" s="300">
        <f>G27-H27</f>
        <v>1672</v>
      </c>
      <c r="J27" s="300">
        <f>$F27*I27</f>
        <v>-3344000</v>
      </c>
      <c r="K27" s="300">
        <f>J27/1000000</f>
        <v>-3.344</v>
      </c>
      <c r="L27" s="317">
        <v>998799</v>
      </c>
      <c r="M27" s="318">
        <v>998799</v>
      </c>
      <c r="N27" s="300">
        <f>L27-M27</f>
        <v>0</v>
      </c>
      <c r="O27" s="300">
        <f>$F27*N27</f>
        <v>0</v>
      </c>
      <c r="P27" s="300">
        <f>O27/1000000</f>
        <v>0</v>
      </c>
      <c r="Q27" s="452"/>
    </row>
    <row r="28" spans="1:17" ht="17.25" customHeight="1">
      <c r="A28" s="254">
        <v>19</v>
      </c>
      <c r="B28" s="290" t="s">
        <v>152</v>
      </c>
      <c r="C28" s="291">
        <v>4864938</v>
      </c>
      <c r="D28" s="118" t="s">
        <v>12</v>
      </c>
      <c r="E28" s="91" t="s">
        <v>321</v>
      </c>
      <c r="F28" s="298">
        <v>-2000</v>
      </c>
      <c r="G28" s="317">
        <v>1870</v>
      </c>
      <c r="H28" s="318">
        <v>1799</v>
      </c>
      <c r="I28" s="318">
        <f>G28-H28</f>
        <v>71</v>
      </c>
      <c r="J28" s="318">
        <f>$F28*I28</f>
        <v>-142000</v>
      </c>
      <c r="K28" s="318">
        <f>J28/1000000</f>
        <v>-0.142</v>
      </c>
      <c r="L28" s="317">
        <v>999999</v>
      </c>
      <c r="M28" s="318">
        <v>999999</v>
      </c>
      <c r="N28" s="318">
        <f>L28-M28</f>
        <v>0</v>
      </c>
      <c r="O28" s="318">
        <f>$F28*N28</f>
        <v>0</v>
      </c>
      <c r="P28" s="318">
        <f>O28/1000000</f>
        <v>0</v>
      </c>
      <c r="Q28" s="452"/>
    </row>
    <row r="29" spans="2:17" ht="17.25" customHeight="1">
      <c r="B29" s="292" t="s">
        <v>421</v>
      </c>
      <c r="C29" s="291"/>
      <c r="D29" s="118"/>
      <c r="E29" s="91"/>
      <c r="F29" s="298"/>
      <c r="G29" s="317"/>
      <c r="H29" s="318"/>
      <c r="I29" s="318"/>
      <c r="J29" s="318"/>
      <c r="K29" s="318"/>
      <c r="L29" s="317"/>
      <c r="M29" s="318"/>
      <c r="N29" s="318"/>
      <c r="O29" s="318"/>
      <c r="P29" s="318"/>
      <c r="Q29" s="452"/>
    </row>
    <row r="30" spans="1:17" ht="17.25" customHeight="1">
      <c r="A30" s="254">
        <v>20</v>
      </c>
      <c r="B30" s="290" t="s">
        <v>14</v>
      </c>
      <c r="C30" s="291">
        <v>5128451</v>
      </c>
      <c r="D30" s="118" t="s">
        <v>12</v>
      </c>
      <c r="E30" s="91" t="s">
        <v>321</v>
      </c>
      <c r="F30" s="298">
        <v>-800</v>
      </c>
      <c r="G30" s="317">
        <v>122455</v>
      </c>
      <c r="H30" s="318">
        <v>121481</v>
      </c>
      <c r="I30" s="300">
        <f>G30-H30</f>
        <v>974</v>
      </c>
      <c r="J30" s="300">
        <f>$F30*I30</f>
        <v>-779200</v>
      </c>
      <c r="K30" s="300">
        <f>J30/1000000</f>
        <v>-0.7792</v>
      </c>
      <c r="L30" s="317">
        <v>2085</v>
      </c>
      <c r="M30" s="318">
        <v>1991</v>
      </c>
      <c r="N30" s="300">
        <f>L30-M30</f>
        <v>94</v>
      </c>
      <c r="O30" s="300">
        <f>$F30*N30</f>
        <v>-75200</v>
      </c>
      <c r="P30" s="300">
        <f>O30/1000000</f>
        <v>-0.0752</v>
      </c>
      <c r="Q30" s="452"/>
    </row>
    <row r="31" spans="1:17" ht="17.25" customHeight="1">
      <c r="A31" s="254">
        <v>21</v>
      </c>
      <c r="B31" s="290" t="s">
        <v>15</v>
      </c>
      <c r="C31" s="291">
        <v>5128459</v>
      </c>
      <c r="D31" s="118" t="s">
        <v>12</v>
      </c>
      <c r="E31" s="91" t="s">
        <v>321</v>
      </c>
      <c r="F31" s="298">
        <v>-800</v>
      </c>
      <c r="G31" s="317">
        <v>121738</v>
      </c>
      <c r="H31" s="318">
        <v>121123</v>
      </c>
      <c r="I31" s="300">
        <f>G31-H31</f>
        <v>615</v>
      </c>
      <c r="J31" s="300">
        <f>$F31*I31</f>
        <v>-492000</v>
      </c>
      <c r="K31" s="300">
        <f>J31/1000000</f>
        <v>-0.492</v>
      </c>
      <c r="L31" s="317">
        <v>998987</v>
      </c>
      <c r="M31" s="318">
        <v>998948</v>
      </c>
      <c r="N31" s="300">
        <f>L31-M31</f>
        <v>39</v>
      </c>
      <c r="O31" s="300">
        <f>$F31*N31</f>
        <v>-31200</v>
      </c>
      <c r="P31" s="300">
        <f>O31/1000000</f>
        <v>-0.0312</v>
      </c>
      <c r="Q31" s="452"/>
    </row>
    <row r="32" spans="1:17" ht="17.25" customHeight="1">
      <c r="A32" s="254"/>
      <c r="B32" s="268" t="s">
        <v>154</v>
      </c>
      <c r="C32" s="291"/>
      <c r="D32" s="80"/>
      <c r="E32" s="80"/>
      <c r="F32" s="298"/>
      <c r="G32" s="317"/>
      <c r="H32" s="318"/>
      <c r="I32" s="300"/>
      <c r="J32" s="300"/>
      <c r="K32" s="300"/>
      <c r="L32" s="317"/>
      <c r="M32" s="318"/>
      <c r="N32" s="300"/>
      <c r="O32" s="300"/>
      <c r="P32" s="300"/>
      <c r="Q32" s="439"/>
    </row>
    <row r="33" spans="1:17" ht="18.75" customHeight="1">
      <c r="A33" s="254">
        <v>22</v>
      </c>
      <c r="B33" s="290" t="s">
        <v>14</v>
      </c>
      <c r="C33" s="291">
        <v>5295151</v>
      </c>
      <c r="D33" s="118" t="s">
        <v>12</v>
      </c>
      <c r="E33" s="91" t="s">
        <v>321</v>
      </c>
      <c r="F33" s="298">
        <v>-1000</v>
      </c>
      <c r="G33" s="317">
        <v>951789</v>
      </c>
      <c r="H33" s="263">
        <v>951832</v>
      </c>
      <c r="I33" s="300">
        <f aca="true" t="shared" si="6" ref="I33:I40">G33-H33</f>
        <v>-43</v>
      </c>
      <c r="J33" s="300">
        <f aca="true" t="shared" si="7" ref="J33:J40">$F33*I33</f>
        <v>43000</v>
      </c>
      <c r="K33" s="300">
        <f aca="true" t="shared" si="8" ref="K33:K40">J33/1000000</f>
        <v>0.043</v>
      </c>
      <c r="L33" s="317">
        <v>959348</v>
      </c>
      <c r="M33" s="263">
        <v>959349</v>
      </c>
      <c r="N33" s="300">
        <f aca="true" t="shared" si="9" ref="N33:N40">L33-M33</f>
        <v>-1</v>
      </c>
      <c r="O33" s="300">
        <f aca="true" t="shared" si="10" ref="O33:O40">$F33*N33</f>
        <v>1000</v>
      </c>
      <c r="P33" s="300">
        <f aca="true" t="shared" si="11" ref="P33:P40">O33/1000000</f>
        <v>0.001</v>
      </c>
      <c r="Q33" s="447"/>
    </row>
    <row r="34" spans="1:17" ht="17.25" customHeight="1">
      <c r="A34" s="254">
        <v>23</v>
      </c>
      <c r="B34" s="290" t="s">
        <v>15</v>
      </c>
      <c r="C34" s="291">
        <v>4865036</v>
      </c>
      <c r="D34" s="118" t="s">
        <v>12</v>
      </c>
      <c r="E34" s="91" t="s">
        <v>321</v>
      </c>
      <c r="F34" s="298">
        <v>-2000</v>
      </c>
      <c r="G34" s="317">
        <v>957469</v>
      </c>
      <c r="H34" s="263">
        <v>958037</v>
      </c>
      <c r="I34" s="300">
        <f>G34-H34</f>
        <v>-568</v>
      </c>
      <c r="J34" s="300">
        <f>$F34*I34</f>
        <v>1136000</v>
      </c>
      <c r="K34" s="300">
        <f>J34/1000000</f>
        <v>1.136</v>
      </c>
      <c r="L34" s="317">
        <v>991341</v>
      </c>
      <c r="M34" s="263">
        <v>991341</v>
      </c>
      <c r="N34" s="300">
        <f>L34-M34</f>
        <v>0</v>
      </c>
      <c r="O34" s="300">
        <f>$F34*N34</f>
        <v>0</v>
      </c>
      <c r="P34" s="300">
        <f>O34/1000000</f>
        <v>0</v>
      </c>
      <c r="Q34" s="452"/>
    </row>
    <row r="35" spans="1:17" ht="15.75" customHeight="1">
      <c r="A35" s="254">
        <v>24</v>
      </c>
      <c r="B35" s="290" t="s">
        <v>16</v>
      </c>
      <c r="C35" s="291">
        <v>5295147</v>
      </c>
      <c r="D35" s="118" t="s">
        <v>12</v>
      </c>
      <c r="E35" s="91" t="s">
        <v>321</v>
      </c>
      <c r="F35" s="298">
        <v>-2000</v>
      </c>
      <c r="G35" s="317">
        <v>910974</v>
      </c>
      <c r="H35" s="263">
        <v>911236</v>
      </c>
      <c r="I35" s="300">
        <f t="shared" si="6"/>
        <v>-262</v>
      </c>
      <c r="J35" s="300">
        <f t="shared" si="7"/>
        <v>524000</v>
      </c>
      <c r="K35" s="300">
        <f t="shared" si="8"/>
        <v>0.524</v>
      </c>
      <c r="L35" s="317">
        <v>971812</v>
      </c>
      <c r="M35" s="263">
        <v>971813</v>
      </c>
      <c r="N35" s="300">
        <f t="shared" si="9"/>
        <v>-1</v>
      </c>
      <c r="O35" s="300">
        <f t="shared" si="10"/>
        <v>2000</v>
      </c>
      <c r="P35" s="300">
        <f t="shared" si="11"/>
        <v>0.002</v>
      </c>
      <c r="Q35" s="452"/>
    </row>
    <row r="36" spans="1:17" ht="15.75" customHeight="1">
      <c r="A36" s="254">
        <v>25</v>
      </c>
      <c r="B36" s="270" t="s">
        <v>152</v>
      </c>
      <c r="C36" s="291">
        <v>4865001</v>
      </c>
      <c r="D36" s="80" t="s">
        <v>12</v>
      </c>
      <c r="E36" s="91" t="s">
        <v>321</v>
      </c>
      <c r="F36" s="298">
        <v>-1000</v>
      </c>
      <c r="G36" s="317">
        <v>12467</v>
      </c>
      <c r="H36" s="263">
        <v>12328</v>
      </c>
      <c r="I36" s="300">
        <f t="shared" si="6"/>
        <v>139</v>
      </c>
      <c r="J36" s="300">
        <f t="shared" si="7"/>
        <v>-139000</v>
      </c>
      <c r="K36" s="300">
        <f t="shared" si="8"/>
        <v>-0.139</v>
      </c>
      <c r="L36" s="317">
        <v>996088</v>
      </c>
      <c r="M36" s="263">
        <v>996090</v>
      </c>
      <c r="N36" s="300">
        <f t="shared" si="9"/>
        <v>-2</v>
      </c>
      <c r="O36" s="300">
        <f t="shared" si="10"/>
        <v>2000</v>
      </c>
      <c r="P36" s="300">
        <f t="shared" si="11"/>
        <v>0.002</v>
      </c>
      <c r="Q36" s="706"/>
    </row>
    <row r="37" spans="2:17" ht="15.75" customHeight="1">
      <c r="B37" s="268" t="s">
        <v>440</v>
      </c>
      <c r="C37" s="291"/>
      <c r="D37" s="80"/>
      <c r="E37" s="91"/>
      <c r="F37" s="298"/>
      <c r="G37" s="317"/>
      <c r="H37" s="318"/>
      <c r="I37" s="300"/>
      <c r="J37" s="300"/>
      <c r="K37" s="300"/>
      <c r="L37" s="317"/>
      <c r="M37" s="318"/>
      <c r="N37" s="300"/>
      <c r="O37" s="300"/>
      <c r="P37" s="300"/>
      <c r="Q37" s="706"/>
    </row>
    <row r="38" spans="1:17" ht="15.75" customHeight="1">
      <c r="A38" s="254">
        <v>26</v>
      </c>
      <c r="B38" s="270" t="s">
        <v>441</v>
      </c>
      <c r="C38" s="291">
        <v>5295131</v>
      </c>
      <c r="D38" s="80" t="s">
        <v>12</v>
      </c>
      <c r="E38" s="91" t="s">
        <v>321</v>
      </c>
      <c r="F38" s="298">
        <v>-1000</v>
      </c>
      <c r="G38" s="317">
        <v>997414</v>
      </c>
      <c r="H38" s="318">
        <v>997482</v>
      </c>
      <c r="I38" s="300">
        <f t="shared" si="6"/>
        <v>-68</v>
      </c>
      <c r="J38" s="300">
        <f t="shared" si="7"/>
        <v>68000</v>
      </c>
      <c r="K38" s="300">
        <f t="shared" si="8"/>
        <v>0.068</v>
      </c>
      <c r="L38" s="317">
        <v>999995</v>
      </c>
      <c r="M38" s="318">
        <v>999995</v>
      </c>
      <c r="N38" s="300">
        <f t="shared" si="9"/>
        <v>0</v>
      </c>
      <c r="O38" s="300">
        <f t="shared" si="10"/>
        <v>0</v>
      </c>
      <c r="P38" s="300">
        <f t="shared" si="11"/>
        <v>0</v>
      </c>
      <c r="Q38" s="706"/>
    </row>
    <row r="39" spans="1:17" ht="15.75" customHeight="1">
      <c r="A39" s="254">
        <v>27</v>
      </c>
      <c r="B39" s="270" t="s">
        <v>442</v>
      </c>
      <c r="C39" s="291">
        <v>5295139</v>
      </c>
      <c r="D39" s="80" t="s">
        <v>12</v>
      </c>
      <c r="E39" s="91" t="s">
        <v>321</v>
      </c>
      <c r="F39" s="298">
        <v>-1000</v>
      </c>
      <c r="G39" s="317">
        <v>981087</v>
      </c>
      <c r="H39" s="318">
        <v>981161</v>
      </c>
      <c r="I39" s="300">
        <f t="shared" si="6"/>
        <v>-74</v>
      </c>
      <c r="J39" s="300">
        <f t="shared" si="7"/>
        <v>74000</v>
      </c>
      <c r="K39" s="300">
        <f t="shared" si="8"/>
        <v>0.074</v>
      </c>
      <c r="L39" s="317">
        <v>999863</v>
      </c>
      <c r="M39" s="318">
        <v>999863</v>
      </c>
      <c r="N39" s="300">
        <f t="shared" si="9"/>
        <v>0</v>
      </c>
      <c r="O39" s="300">
        <f t="shared" si="10"/>
        <v>0</v>
      </c>
      <c r="P39" s="300">
        <f t="shared" si="11"/>
        <v>0</v>
      </c>
      <c r="Q39" s="706"/>
    </row>
    <row r="40" spans="1:17" ht="15.75" customHeight="1">
      <c r="A40" s="254">
        <v>28</v>
      </c>
      <c r="B40" s="270" t="s">
        <v>443</v>
      </c>
      <c r="C40" s="291">
        <v>5295173</v>
      </c>
      <c r="D40" s="80" t="s">
        <v>12</v>
      </c>
      <c r="E40" s="91" t="s">
        <v>321</v>
      </c>
      <c r="F40" s="298">
        <v>-1000</v>
      </c>
      <c r="G40" s="317">
        <v>277405</v>
      </c>
      <c r="H40" s="318">
        <v>277103</v>
      </c>
      <c r="I40" s="300">
        <f t="shared" si="6"/>
        <v>302</v>
      </c>
      <c r="J40" s="300">
        <f t="shared" si="7"/>
        <v>-302000</v>
      </c>
      <c r="K40" s="300">
        <f t="shared" si="8"/>
        <v>-0.302</v>
      </c>
      <c r="L40" s="317">
        <v>121462</v>
      </c>
      <c r="M40" s="318">
        <v>121414</v>
      </c>
      <c r="N40" s="300">
        <f t="shared" si="9"/>
        <v>48</v>
      </c>
      <c r="O40" s="300">
        <f t="shared" si="10"/>
        <v>-48000</v>
      </c>
      <c r="P40" s="300">
        <f t="shared" si="11"/>
        <v>-0.048</v>
      </c>
      <c r="Q40" s="706"/>
    </row>
    <row r="41" spans="1:17" ht="15.75" customHeight="1">
      <c r="A41" s="254">
        <v>29</v>
      </c>
      <c r="B41" s="270" t="s">
        <v>444</v>
      </c>
      <c r="C41" s="291">
        <v>5100228</v>
      </c>
      <c r="D41" s="80" t="s">
        <v>12</v>
      </c>
      <c r="E41" s="91" t="s">
        <v>321</v>
      </c>
      <c r="F41" s="298">
        <v>-2000</v>
      </c>
      <c r="G41" s="317">
        <v>7510</v>
      </c>
      <c r="H41" s="318">
        <v>7451</v>
      </c>
      <c r="I41" s="300">
        <f>G41-H41</f>
        <v>59</v>
      </c>
      <c r="J41" s="300">
        <f>$F41*I41</f>
        <v>-118000</v>
      </c>
      <c r="K41" s="300">
        <f>J41/1000000</f>
        <v>-0.118</v>
      </c>
      <c r="L41" s="317">
        <v>147</v>
      </c>
      <c r="M41" s="318">
        <v>129</v>
      </c>
      <c r="N41" s="300">
        <f>L41-M41</f>
        <v>18</v>
      </c>
      <c r="O41" s="300">
        <f>$F41*N41</f>
        <v>-36000</v>
      </c>
      <c r="P41" s="300">
        <f>O41/1000000</f>
        <v>-0.036</v>
      </c>
      <c r="Q41" s="706"/>
    </row>
    <row r="42" spans="1:17" ht="17.25" customHeight="1">
      <c r="A42" s="254"/>
      <c r="B42" s="292" t="s">
        <v>155</v>
      </c>
      <c r="C42" s="291"/>
      <c r="D42" s="118"/>
      <c r="E42" s="118"/>
      <c r="F42" s="298"/>
      <c r="G42" s="317"/>
      <c r="H42" s="318"/>
      <c r="I42" s="300"/>
      <c r="J42" s="300"/>
      <c r="K42" s="300"/>
      <c r="L42" s="317"/>
      <c r="M42" s="318"/>
      <c r="N42" s="300"/>
      <c r="O42" s="300"/>
      <c r="P42" s="300"/>
      <c r="Q42" s="439"/>
    </row>
    <row r="43" spans="2:17" ht="19.5" customHeight="1">
      <c r="B43" s="292" t="s">
        <v>37</v>
      </c>
      <c r="C43" s="291"/>
      <c r="D43" s="118"/>
      <c r="E43" s="118"/>
      <c r="F43" s="298"/>
      <c r="G43" s="317"/>
      <c r="H43" s="318"/>
      <c r="I43" s="300"/>
      <c r="J43" s="300"/>
      <c r="K43" s="300"/>
      <c r="L43" s="317"/>
      <c r="M43" s="318"/>
      <c r="N43" s="300"/>
      <c r="O43" s="300"/>
      <c r="P43" s="300"/>
      <c r="Q43" s="439"/>
    </row>
    <row r="44" spans="1:17" ht="22.5" customHeight="1">
      <c r="A44" s="254">
        <v>30</v>
      </c>
      <c r="B44" s="290" t="s">
        <v>156</v>
      </c>
      <c r="C44" s="291">
        <v>4864787</v>
      </c>
      <c r="D44" s="118" t="s">
        <v>12</v>
      </c>
      <c r="E44" s="91" t="s">
        <v>321</v>
      </c>
      <c r="F44" s="298">
        <v>800</v>
      </c>
      <c r="G44" s="317">
        <v>346</v>
      </c>
      <c r="H44" s="318">
        <v>346</v>
      </c>
      <c r="I44" s="300">
        <f>G44-H44</f>
        <v>0</v>
      </c>
      <c r="J44" s="300">
        <f>$F44*I44</f>
        <v>0</v>
      </c>
      <c r="K44" s="300">
        <f>J44/1000000</f>
        <v>0</v>
      </c>
      <c r="L44" s="317">
        <v>629</v>
      </c>
      <c r="M44" s="318">
        <v>629</v>
      </c>
      <c r="N44" s="300">
        <f>L44-M44</f>
        <v>0</v>
      </c>
      <c r="O44" s="300">
        <f>$F44*N44</f>
        <v>0</v>
      </c>
      <c r="P44" s="300">
        <f>O44/1000000</f>
        <v>0</v>
      </c>
      <c r="Q44" s="439"/>
    </row>
    <row r="45" spans="1:17" ht="15.75" customHeight="1">
      <c r="A45" s="254"/>
      <c r="B45" s="268" t="s">
        <v>157</v>
      </c>
      <c r="C45" s="291"/>
      <c r="D45" s="80"/>
      <c r="E45" s="80"/>
      <c r="F45" s="298"/>
      <c r="G45" s="317"/>
      <c r="H45" s="318"/>
      <c r="I45" s="300"/>
      <c r="J45" s="300"/>
      <c r="K45" s="300"/>
      <c r="L45" s="317"/>
      <c r="M45" s="318"/>
      <c r="N45" s="300"/>
      <c r="O45" s="300"/>
      <c r="P45" s="300"/>
      <c r="Q45" s="439"/>
    </row>
    <row r="46" spans="1:17" ht="15.75" customHeight="1">
      <c r="A46" s="254">
        <v>31</v>
      </c>
      <c r="B46" s="270" t="s">
        <v>14</v>
      </c>
      <c r="C46" s="291">
        <v>5269210</v>
      </c>
      <c r="D46" s="80" t="s">
        <v>12</v>
      </c>
      <c r="E46" s="91" t="s">
        <v>321</v>
      </c>
      <c r="F46" s="298">
        <v>-1000</v>
      </c>
      <c r="G46" s="317">
        <v>935762</v>
      </c>
      <c r="H46" s="318">
        <v>935699</v>
      </c>
      <c r="I46" s="300">
        <f>G46-H46</f>
        <v>63</v>
      </c>
      <c r="J46" s="300">
        <f>$F46*I46</f>
        <v>-63000</v>
      </c>
      <c r="K46" s="300">
        <f>J46/1000000</f>
        <v>-0.063</v>
      </c>
      <c r="L46" s="317">
        <v>965460</v>
      </c>
      <c r="M46" s="318">
        <v>965460</v>
      </c>
      <c r="N46" s="300">
        <f>L46-M46</f>
        <v>0</v>
      </c>
      <c r="O46" s="300">
        <f>$F46*N46</f>
        <v>0</v>
      </c>
      <c r="P46" s="300">
        <f>O46/1000000</f>
        <v>0</v>
      </c>
      <c r="Q46" s="439"/>
    </row>
    <row r="47" spans="1:17" ht="15.75" customHeight="1">
      <c r="A47" s="254">
        <v>32</v>
      </c>
      <c r="B47" s="290" t="s">
        <v>15</v>
      </c>
      <c r="C47" s="291">
        <v>5269211</v>
      </c>
      <c r="D47" s="118" t="s">
        <v>12</v>
      </c>
      <c r="E47" s="91" t="s">
        <v>321</v>
      </c>
      <c r="F47" s="298">
        <v>-1000</v>
      </c>
      <c r="G47" s="317">
        <v>972543</v>
      </c>
      <c r="H47" s="318">
        <v>972479</v>
      </c>
      <c r="I47" s="300">
        <f>G47-H47</f>
        <v>64</v>
      </c>
      <c r="J47" s="300">
        <f>$F47*I47</f>
        <v>-64000</v>
      </c>
      <c r="K47" s="300">
        <f>J47/1000000</f>
        <v>-0.064</v>
      </c>
      <c r="L47" s="317">
        <v>983970</v>
      </c>
      <c r="M47" s="318">
        <v>983983</v>
      </c>
      <c r="N47" s="300">
        <f>L47-M47</f>
        <v>-13</v>
      </c>
      <c r="O47" s="300">
        <f>$F47*N47</f>
        <v>13000</v>
      </c>
      <c r="P47" s="300">
        <f>O47/1000000</f>
        <v>0.013</v>
      </c>
      <c r="Q47" s="653"/>
    </row>
    <row r="48" spans="1:17" ht="15.75" customHeight="1">
      <c r="A48" s="254">
        <v>33</v>
      </c>
      <c r="B48" s="290" t="s">
        <v>16</v>
      </c>
      <c r="C48" s="291">
        <v>4864945</v>
      </c>
      <c r="D48" s="118" t="s">
        <v>12</v>
      </c>
      <c r="E48" s="91" t="s">
        <v>321</v>
      </c>
      <c r="F48" s="298">
        <v>-1000</v>
      </c>
      <c r="G48" s="262">
        <v>592</v>
      </c>
      <c r="H48" s="263">
        <v>592</v>
      </c>
      <c r="I48" s="300">
        <f>G48-H48</f>
        <v>0</v>
      </c>
      <c r="J48" s="300">
        <f>$F48*I48</f>
        <v>0</v>
      </c>
      <c r="K48" s="300">
        <f>J48/1000000</f>
        <v>0</v>
      </c>
      <c r="L48" s="262">
        <v>0</v>
      </c>
      <c r="M48" s="263">
        <v>0</v>
      </c>
      <c r="N48" s="300">
        <f>L48-M48</f>
        <v>0</v>
      </c>
      <c r="O48" s="300">
        <f>$F48*N48</f>
        <v>0</v>
      </c>
      <c r="P48" s="300">
        <f>O48/1000000</f>
        <v>0</v>
      </c>
      <c r="Q48" s="653"/>
    </row>
    <row r="49" spans="2:17" ht="22.5" customHeight="1">
      <c r="B49" s="268" t="s">
        <v>449</v>
      </c>
      <c r="C49" s="291"/>
      <c r="D49" s="118"/>
      <c r="E49" s="91"/>
      <c r="F49" s="298"/>
      <c r="G49" s="317"/>
      <c r="H49" s="318"/>
      <c r="I49" s="300"/>
      <c r="J49" s="300"/>
      <c r="K49" s="300"/>
      <c r="L49" s="317"/>
      <c r="M49" s="318"/>
      <c r="N49" s="300"/>
      <c r="O49" s="300"/>
      <c r="P49" s="300"/>
      <c r="Q49" s="653"/>
    </row>
    <row r="50" spans="1:17" ht="22.5" customHeight="1">
      <c r="A50" s="254">
        <v>34</v>
      </c>
      <c r="B50" s="270" t="s">
        <v>443</v>
      </c>
      <c r="C50" s="291">
        <v>5128460</v>
      </c>
      <c r="D50" s="80" t="s">
        <v>12</v>
      </c>
      <c r="E50" s="91" t="s">
        <v>321</v>
      </c>
      <c r="F50" s="298">
        <v>-800</v>
      </c>
      <c r="G50" s="317">
        <v>40749</v>
      </c>
      <c r="H50" s="318">
        <v>39656</v>
      </c>
      <c r="I50" s="300">
        <f>G50-H50</f>
        <v>1093</v>
      </c>
      <c r="J50" s="300">
        <f>$F50*I50</f>
        <v>-874400</v>
      </c>
      <c r="K50" s="300">
        <f>J50/1000000</f>
        <v>-0.8744</v>
      </c>
      <c r="L50" s="317">
        <v>999229</v>
      </c>
      <c r="M50" s="318">
        <v>999229</v>
      </c>
      <c r="N50" s="300">
        <f>L50-M50</f>
        <v>0</v>
      </c>
      <c r="O50" s="300">
        <f>$F50*N50</f>
        <v>0</v>
      </c>
      <c r="P50" s="300">
        <f>O50/1000000</f>
        <v>0</v>
      </c>
      <c r="Q50" s="653"/>
    </row>
    <row r="51" spans="1:17" ht="22.5" customHeight="1">
      <c r="A51" s="254">
        <v>35</v>
      </c>
      <c r="B51" s="270" t="s">
        <v>444</v>
      </c>
      <c r="C51" s="291">
        <v>5295149</v>
      </c>
      <c r="D51" s="80" t="s">
        <v>12</v>
      </c>
      <c r="E51" s="91" t="s">
        <v>321</v>
      </c>
      <c r="F51" s="298">
        <v>-1600</v>
      </c>
      <c r="G51" s="317">
        <v>62679</v>
      </c>
      <c r="H51" s="318">
        <v>62227</v>
      </c>
      <c r="I51" s="300">
        <f>G51-H51</f>
        <v>452</v>
      </c>
      <c r="J51" s="300">
        <f>$F51*I51</f>
        <v>-723200</v>
      </c>
      <c r="K51" s="300">
        <f>J51/1000000</f>
        <v>-0.7232</v>
      </c>
      <c r="L51" s="317">
        <v>978994</v>
      </c>
      <c r="M51" s="318">
        <v>978993</v>
      </c>
      <c r="N51" s="300">
        <f>L51-M51</f>
        <v>1</v>
      </c>
      <c r="O51" s="300">
        <f>$F51*N51</f>
        <v>-1600</v>
      </c>
      <c r="P51" s="300">
        <f>O51/1000000</f>
        <v>-0.0016</v>
      </c>
      <c r="Q51" s="653"/>
    </row>
    <row r="52" spans="2:17" ht="18.75" customHeight="1">
      <c r="B52" s="292" t="s">
        <v>158</v>
      </c>
      <c r="C52" s="291"/>
      <c r="D52" s="118"/>
      <c r="E52" s="118"/>
      <c r="F52" s="296"/>
      <c r="G52" s="317"/>
      <c r="H52" s="318"/>
      <c r="I52" s="300"/>
      <c r="J52" s="300"/>
      <c r="K52" s="300"/>
      <c r="L52" s="317"/>
      <c r="M52" s="318"/>
      <c r="N52" s="300"/>
      <c r="O52" s="300"/>
      <c r="P52" s="300"/>
      <c r="Q52" s="439"/>
    </row>
    <row r="53" spans="1:17" ht="22.5" customHeight="1">
      <c r="A53" s="254">
        <v>36</v>
      </c>
      <c r="B53" s="290" t="s">
        <v>398</v>
      </c>
      <c r="C53" s="291">
        <v>4865010</v>
      </c>
      <c r="D53" s="118" t="s">
        <v>12</v>
      </c>
      <c r="E53" s="91" t="s">
        <v>321</v>
      </c>
      <c r="F53" s="298">
        <v>-2000</v>
      </c>
      <c r="G53" s="317">
        <v>996280</v>
      </c>
      <c r="H53" s="318">
        <v>996275</v>
      </c>
      <c r="I53" s="300">
        <f aca="true" t="shared" si="12" ref="I53:I58">G53-H53</f>
        <v>5</v>
      </c>
      <c r="J53" s="300">
        <f aca="true" t="shared" si="13" ref="J53:J58">$F53*I53</f>
        <v>-10000</v>
      </c>
      <c r="K53" s="300">
        <f aca="true" t="shared" si="14" ref="K53:K58">J53/1000000</f>
        <v>-0.01</v>
      </c>
      <c r="L53" s="317">
        <v>984963</v>
      </c>
      <c r="M53" s="318">
        <v>984696</v>
      </c>
      <c r="N53" s="300">
        <f aca="true" t="shared" si="15" ref="N53:N58">L53-M53</f>
        <v>267</v>
      </c>
      <c r="O53" s="300">
        <f aca="true" t="shared" si="16" ref="O53:O58">$F53*N53</f>
        <v>-534000</v>
      </c>
      <c r="P53" s="300">
        <f aca="true" t="shared" si="17" ref="P53:P58">O53/1000000</f>
        <v>-0.534</v>
      </c>
      <c r="Q53" s="439"/>
    </row>
    <row r="54" spans="1:17" ht="22.5" customHeight="1">
      <c r="A54" s="254">
        <v>37</v>
      </c>
      <c r="B54" s="290" t="s">
        <v>399</v>
      </c>
      <c r="C54" s="291">
        <v>4902567</v>
      </c>
      <c r="D54" s="118" t="s">
        <v>12</v>
      </c>
      <c r="E54" s="91" t="s">
        <v>321</v>
      </c>
      <c r="F54" s="298">
        <v>-7500</v>
      </c>
      <c r="G54" s="317">
        <v>737</v>
      </c>
      <c r="H54" s="318">
        <v>737</v>
      </c>
      <c r="I54" s="300">
        <f t="shared" si="12"/>
        <v>0</v>
      </c>
      <c r="J54" s="300">
        <f t="shared" si="13"/>
        <v>0</v>
      </c>
      <c r="K54" s="300">
        <f t="shared" si="14"/>
        <v>0</v>
      </c>
      <c r="L54" s="317">
        <v>996044</v>
      </c>
      <c r="M54" s="318">
        <v>996045</v>
      </c>
      <c r="N54" s="300">
        <f t="shared" si="15"/>
        <v>-1</v>
      </c>
      <c r="O54" s="300">
        <f t="shared" si="16"/>
        <v>7500</v>
      </c>
      <c r="P54" s="300">
        <f t="shared" si="17"/>
        <v>0.0075</v>
      </c>
      <c r="Q54" s="439" t="s">
        <v>481</v>
      </c>
    </row>
    <row r="55" spans="1:17" ht="22.5" customHeight="1">
      <c r="A55" s="269"/>
      <c r="B55" s="290"/>
      <c r="C55" s="291">
        <v>4864947</v>
      </c>
      <c r="D55" s="118" t="s">
        <v>12</v>
      </c>
      <c r="E55" s="91" t="s">
        <v>321</v>
      </c>
      <c r="F55" s="298">
        <v>-1000</v>
      </c>
      <c r="G55" s="317">
        <v>0</v>
      </c>
      <c r="H55" s="318">
        <v>0</v>
      </c>
      <c r="I55" s="300">
        <f t="shared" si="12"/>
        <v>0</v>
      </c>
      <c r="J55" s="300">
        <f t="shared" si="13"/>
        <v>0</v>
      </c>
      <c r="K55" s="300">
        <f t="shared" si="14"/>
        <v>0</v>
      </c>
      <c r="L55" s="317">
        <v>999865</v>
      </c>
      <c r="M55" s="318">
        <v>1000000</v>
      </c>
      <c r="N55" s="300">
        <f t="shared" si="15"/>
        <v>-135</v>
      </c>
      <c r="O55" s="300">
        <f t="shared" si="16"/>
        <v>135000</v>
      </c>
      <c r="P55" s="300">
        <f t="shared" si="17"/>
        <v>0.135</v>
      </c>
      <c r="Q55" s="439" t="s">
        <v>478</v>
      </c>
    </row>
    <row r="56" spans="1:17" ht="22.5" customHeight="1">
      <c r="A56" s="269">
        <v>38</v>
      </c>
      <c r="B56" s="270" t="s">
        <v>400</v>
      </c>
      <c r="C56" s="291">
        <v>4864933</v>
      </c>
      <c r="D56" s="80" t="s">
        <v>12</v>
      </c>
      <c r="E56" s="91" t="s">
        <v>321</v>
      </c>
      <c r="F56" s="298">
        <v>-1000</v>
      </c>
      <c r="G56" s="317">
        <v>23603</v>
      </c>
      <c r="H56" s="318">
        <v>23568</v>
      </c>
      <c r="I56" s="300">
        <f t="shared" si="12"/>
        <v>35</v>
      </c>
      <c r="J56" s="300">
        <f t="shared" si="13"/>
        <v>-35000</v>
      </c>
      <c r="K56" s="300">
        <f t="shared" si="14"/>
        <v>-0.035</v>
      </c>
      <c r="L56" s="317">
        <v>31753</v>
      </c>
      <c r="M56" s="318">
        <v>31801</v>
      </c>
      <c r="N56" s="300">
        <f t="shared" si="15"/>
        <v>-48</v>
      </c>
      <c r="O56" s="300">
        <f t="shared" si="16"/>
        <v>48000</v>
      </c>
      <c r="P56" s="300">
        <f t="shared" si="17"/>
        <v>0.048</v>
      </c>
      <c r="Q56" s="439"/>
    </row>
    <row r="57" spans="1:17" ht="22.5" customHeight="1">
      <c r="A57" s="269">
        <v>39</v>
      </c>
      <c r="B57" s="290" t="s">
        <v>401</v>
      </c>
      <c r="C57" s="291">
        <v>4864904</v>
      </c>
      <c r="D57" s="118" t="s">
        <v>12</v>
      </c>
      <c r="E57" s="91" t="s">
        <v>321</v>
      </c>
      <c r="F57" s="298">
        <v>-1000</v>
      </c>
      <c r="G57" s="317">
        <v>2584</v>
      </c>
      <c r="H57" s="318">
        <v>2584</v>
      </c>
      <c r="I57" s="300">
        <f t="shared" si="12"/>
        <v>0</v>
      </c>
      <c r="J57" s="300">
        <f t="shared" si="13"/>
        <v>0</v>
      </c>
      <c r="K57" s="300">
        <f t="shared" si="14"/>
        <v>0</v>
      </c>
      <c r="L57" s="317">
        <v>996891</v>
      </c>
      <c r="M57" s="318">
        <v>996839</v>
      </c>
      <c r="N57" s="300">
        <f t="shared" si="15"/>
        <v>52</v>
      </c>
      <c r="O57" s="300">
        <f t="shared" si="16"/>
        <v>-52000</v>
      </c>
      <c r="P57" s="300">
        <f t="shared" si="17"/>
        <v>-0.052</v>
      </c>
      <c r="Q57" s="439"/>
    </row>
    <row r="58" spans="1:17" ht="22.5" customHeight="1">
      <c r="A58" s="269">
        <v>40</v>
      </c>
      <c r="B58" s="290" t="s">
        <v>402</v>
      </c>
      <c r="C58" s="291">
        <v>4864942</v>
      </c>
      <c r="D58" s="118" t="s">
        <v>12</v>
      </c>
      <c r="E58" s="91" t="s">
        <v>321</v>
      </c>
      <c r="F58" s="300">
        <v>-1000</v>
      </c>
      <c r="G58" s="317">
        <v>856</v>
      </c>
      <c r="H58" s="318">
        <v>856</v>
      </c>
      <c r="I58" s="300">
        <f t="shared" si="12"/>
        <v>0</v>
      </c>
      <c r="J58" s="300">
        <f t="shared" si="13"/>
        <v>0</v>
      </c>
      <c r="K58" s="300">
        <f t="shared" si="14"/>
        <v>0</v>
      </c>
      <c r="L58" s="317">
        <v>1472</v>
      </c>
      <c r="M58" s="318">
        <v>1472</v>
      </c>
      <c r="N58" s="300">
        <f t="shared" si="15"/>
        <v>0</v>
      </c>
      <c r="O58" s="300">
        <f t="shared" si="16"/>
        <v>0</v>
      </c>
      <c r="P58" s="300">
        <f t="shared" si="17"/>
        <v>0</v>
      </c>
      <c r="Q58" s="439"/>
    </row>
    <row r="59" spans="1:17" ht="18" customHeight="1" thickBot="1">
      <c r="A59" s="372" t="s">
        <v>310</v>
      </c>
      <c r="B59" s="293"/>
      <c r="C59" s="294"/>
      <c r="D59" s="246"/>
      <c r="E59" s="247"/>
      <c r="F59" s="298"/>
      <c r="G59" s="426"/>
      <c r="H59" s="427"/>
      <c r="I59" s="304"/>
      <c r="J59" s="304"/>
      <c r="K59" s="304"/>
      <c r="L59" s="426"/>
      <c r="M59" s="427"/>
      <c r="N59" s="304"/>
      <c r="O59" s="304"/>
      <c r="P59" s="551" t="str">
        <f>NDPL!$Q$1</f>
        <v>MARCH-2022</v>
      </c>
      <c r="Q59" s="551"/>
    </row>
    <row r="60" spans="1:17" ht="18" customHeight="1" thickTop="1">
      <c r="A60" s="265"/>
      <c r="B60" s="268" t="s">
        <v>159</v>
      </c>
      <c r="C60" s="291"/>
      <c r="D60" s="80"/>
      <c r="E60" s="80"/>
      <c r="F60" s="385"/>
      <c r="G60" s="317"/>
      <c r="H60" s="318"/>
      <c r="I60" s="300"/>
      <c r="J60" s="300"/>
      <c r="K60" s="300"/>
      <c r="L60" s="317"/>
      <c r="M60" s="318"/>
      <c r="N60" s="300"/>
      <c r="O60" s="300"/>
      <c r="P60" s="300"/>
      <c r="Q60" s="428"/>
    </row>
    <row r="61" spans="1:17" ht="18" customHeight="1">
      <c r="A61" s="254">
        <v>41</v>
      </c>
      <c r="B61" s="290" t="s">
        <v>14</v>
      </c>
      <c r="C61" s="291">
        <v>4864920</v>
      </c>
      <c r="D61" s="118" t="s">
        <v>12</v>
      </c>
      <c r="E61" s="91" t="s">
        <v>321</v>
      </c>
      <c r="F61" s="298">
        <v>-1000</v>
      </c>
      <c r="G61" s="317">
        <v>3346</v>
      </c>
      <c r="H61" s="263">
        <v>3346</v>
      </c>
      <c r="I61" s="300">
        <f>G61-H61</f>
        <v>0</v>
      </c>
      <c r="J61" s="300">
        <f>$F61*I61</f>
        <v>0</v>
      </c>
      <c r="K61" s="300">
        <f>J61/1000000</f>
        <v>0</v>
      </c>
      <c r="L61" s="317">
        <v>1</v>
      </c>
      <c r="M61" s="263">
        <v>1</v>
      </c>
      <c r="N61" s="300">
        <f>L61-M61</f>
        <v>0</v>
      </c>
      <c r="O61" s="300">
        <f>$F61*N61</f>
        <v>0</v>
      </c>
      <c r="P61" s="300">
        <f>O61/1000000</f>
        <v>0</v>
      </c>
      <c r="Q61" s="438"/>
    </row>
    <row r="62" spans="1:17" ht="18" customHeight="1">
      <c r="A62" s="254">
        <v>42</v>
      </c>
      <c r="B62" s="290" t="s">
        <v>15</v>
      </c>
      <c r="C62" s="291">
        <v>4865038</v>
      </c>
      <c r="D62" s="118" t="s">
        <v>12</v>
      </c>
      <c r="E62" s="91" t="s">
        <v>321</v>
      </c>
      <c r="F62" s="298">
        <v>-1000</v>
      </c>
      <c r="G62" s="317">
        <v>21994</v>
      </c>
      <c r="H62" s="263">
        <v>19535</v>
      </c>
      <c r="I62" s="300">
        <f>G62-H62</f>
        <v>2459</v>
      </c>
      <c r="J62" s="300">
        <f>$F62*I62</f>
        <v>-2459000</v>
      </c>
      <c r="K62" s="300">
        <f>J62/1000000</f>
        <v>-2.459</v>
      </c>
      <c r="L62" s="317">
        <v>406</v>
      </c>
      <c r="M62" s="263">
        <v>405</v>
      </c>
      <c r="N62" s="300">
        <f>L62-M62</f>
        <v>1</v>
      </c>
      <c r="O62" s="300">
        <f>$F62*N62</f>
        <v>-1000</v>
      </c>
      <c r="P62" s="300">
        <f>O62/1000000</f>
        <v>-0.001</v>
      </c>
      <c r="Q62" s="428"/>
    </row>
    <row r="63" spans="1:17" ht="18" customHeight="1">
      <c r="A63" s="254">
        <v>43</v>
      </c>
      <c r="B63" s="290" t="s">
        <v>16</v>
      </c>
      <c r="C63" s="291">
        <v>5295165</v>
      </c>
      <c r="D63" s="118" t="s">
        <v>12</v>
      </c>
      <c r="E63" s="91" t="s">
        <v>321</v>
      </c>
      <c r="F63" s="298">
        <v>-1000</v>
      </c>
      <c r="G63" s="317">
        <v>15740</v>
      </c>
      <c r="H63" s="263">
        <v>14588</v>
      </c>
      <c r="I63" s="300">
        <f>G63-H63</f>
        <v>1152</v>
      </c>
      <c r="J63" s="300">
        <f>$F63*I63</f>
        <v>-1152000</v>
      </c>
      <c r="K63" s="300">
        <f>J63/1000000</f>
        <v>-1.152</v>
      </c>
      <c r="L63" s="317">
        <v>998393</v>
      </c>
      <c r="M63" s="263">
        <v>998393</v>
      </c>
      <c r="N63" s="300">
        <f>L63-M63</f>
        <v>0</v>
      </c>
      <c r="O63" s="300">
        <f>$F63*N63</f>
        <v>0</v>
      </c>
      <c r="P63" s="300">
        <f>O63/1000000</f>
        <v>0</v>
      </c>
      <c r="Q63" s="442"/>
    </row>
    <row r="64" spans="2:17" ht="18" customHeight="1">
      <c r="B64" s="292" t="s">
        <v>160</v>
      </c>
      <c r="C64" s="291"/>
      <c r="D64" s="118"/>
      <c r="E64" s="118"/>
      <c r="F64" s="298"/>
      <c r="G64" s="317"/>
      <c r="H64" s="318"/>
      <c r="I64" s="300"/>
      <c r="J64" s="300"/>
      <c r="K64" s="300"/>
      <c r="L64" s="317"/>
      <c r="M64" s="318"/>
      <c r="N64" s="300"/>
      <c r="O64" s="300"/>
      <c r="P64" s="300"/>
      <c r="Q64" s="428"/>
    </row>
    <row r="65" spans="1:17" ht="18" customHeight="1">
      <c r="A65" s="254">
        <v>44</v>
      </c>
      <c r="B65" s="290" t="s">
        <v>14</v>
      </c>
      <c r="C65" s="291">
        <v>4865016</v>
      </c>
      <c r="D65" s="118" t="s">
        <v>12</v>
      </c>
      <c r="E65" s="91" t="s">
        <v>321</v>
      </c>
      <c r="F65" s="298">
        <v>-1000</v>
      </c>
      <c r="G65" s="317">
        <v>1117</v>
      </c>
      <c r="H65" s="318">
        <v>450</v>
      </c>
      <c r="I65" s="300">
        <f>G65-H65</f>
        <v>667</v>
      </c>
      <c r="J65" s="300">
        <f>$F65*I65</f>
        <v>-667000</v>
      </c>
      <c r="K65" s="300">
        <f>J65/1000000</f>
        <v>-0.667</v>
      </c>
      <c r="L65" s="317">
        <v>0</v>
      </c>
      <c r="M65" s="318">
        <v>1</v>
      </c>
      <c r="N65" s="300">
        <f>L65-M65</f>
        <v>-1</v>
      </c>
      <c r="O65" s="300">
        <f>$F65*N65</f>
        <v>1000</v>
      </c>
      <c r="P65" s="300">
        <f>O65/1000000</f>
        <v>0.001</v>
      </c>
      <c r="Q65" s="454"/>
    </row>
    <row r="66" spans="1:17" ht="18" customHeight="1">
      <c r="A66" s="254">
        <v>45</v>
      </c>
      <c r="B66" s="290" t="s">
        <v>15</v>
      </c>
      <c r="C66" s="291">
        <v>4864806</v>
      </c>
      <c r="D66" s="118" t="s">
        <v>12</v>
      </c>
      <c r="E66" s="91" t="s">
        <v>321</v>
      </c>
      <c r="F66" s="298">
        <v>-500</v>
      </c>
      <c r="G66" s="317">
        <v>0</v>
      </c>
      <c r="H66" s="318">
        <v>0</v>
      </c>
      <c r="I66" s="300">
        <f>G66-H66</f>
        <v>0</v>
      </c>
      <c r="J66" s="300">
        <f>$F66*I66</f>
        <v>0</v>
      </c>
      <c r="K66" s="300">
        <f>J66/1000000</f>
        <v>0</v>
      </c>
      <c r="L66" s="317">
        <v>0</v>
      </c>
      <c r="M66" s="318">
        <v>0</v>
      </c>
      <c r="N66" s="300">
        <f>L66-M66</f>
        <v>0</v>
      </c>
      <c r="O66" s="300">
        <f>$F66*N66</f>
        <v>0</v>
      </c>
      <c r="P66" s="300">
        <f>O66/1000000</f>
        <v>0</v>
      </c>
      <c r="Q66" s="428" t="s">
        <v>479</v>
      </c>
    </row>
    <row r="67" spans="1:17" ht="18" customHeight="1">
      <c r="A67" s="254">
        <v>46</v>
      </c>
      <c r="B67" s="290" t="s">
        <v>16</v>
      </c>
      <c r="C67" s="291">
        <v>4864962</v>
      </c>
      <c r="D67" s="118" t="s">
        <v>12</v>
      </c>
      <c r="E67" s="91" t="s">
        <v>321</v>
      </c>
      <c r="F67" s="298">
        <v>-1000</v>
      </c>
      <c r="G67" s="317">
        <v>1209</v>
      </c>
      <c r="H67" s="318">
        <v>1201</v>
      </c>
      <c r="I67" s="300">
        <f>G67-H67</f>
        <v>8</v>
      </c>
      <c r="J67" s="300">
        <f>$F67*I67</f>
        <v>-8000</v>
      </c>
      <c r="K67" s="300">
        <f>J67/1000000</f>
        <v>-0.008</v>
      </c>
      <c r="L67" s="317">
        <v>3</v>
      </c>
      <c r="M67" s="318">
        <v>3</v>
      </c>
      <c r="N67" s="300">
        <f>L67-M67</f>
        <v>0</v>
      </c>
      <c r="O67" s="300">
        <f>$F67*N67</f>
        <v>0</v>
      </c>
      <c r="P67" s="300">
        <f>O67/1000000</f>
        <v>0</v>
      </c>
      <c r="Q67" s="438" t="s">
        <v>479</v>
      </c>
    </row>
    <row r="68" spans="1:17" ht="18" customHeight="1">
      <c r="A68" s="254">
        <v>47</v>
      </c>
      <c r="B68" s="290" t="s">
        <v>152</v>
      </c>
      <c r="C68" s="291">
        <v>4865042</v>
      </c>
      <c r="D68" s="118" t="s">
        <v>12</v>
      </c>
      <c r="E68" s="91" t="s">
        <v>321</v>
      </c>
      <c r="F68" s="298">
        <v>-2000</v>
      </c>
      <c r="G68" s="317">
        <v>446</v>
      </c>
      <c r="H68" s="318">
        <v>110</v>
      </c>
      <c r="I68" s="318">
        <f>G68-H68</f>
        <v>336</v>
      </c>
      <c r="J68" s="318">
        <f>$F68*I68</f>
        <v>-672000</v>
      </c>
      <c r="K68" s="318">
        <f>J68/1000000</f>
        <v>-0.672</v>
      </c>
      <c r="L68" s="317">
        <v>999996</v>
      </c>
      <c r="M68" s="318">
        <v>999996</v>
      </c>
      <c r="N68" s="318">
        <f>L68-M68</f>
        <v>0</v>
      </c>
      <c r="O68" s="318">
        <f>$F68*N68</f>
        <v>0</v>
      </c>
      <c r="P68" s="318">
        <f>O68/1000000</f>
        <v>0</v>
      </c>
      <c r="Q68" s="454"/>
    </row>
    <row r="69" spans="2:17" ht="18" customHeight="1">
      <c r="B69" s="292" t="s">
        <v>110</v>
      </c>
      <c r="C69" s="291"/>
      <c r="D69" s="118"/>
      <c r="E69" s="91"/>
      <c r="F69" s="296"/>
      <c r="G69" s="317"/>
      <c r="H69" s="318"/>
      <c r="I69" s="300"/>
      <c r="J69" s="300"/>
      <c r="K69" s="300"/>
      <c r="L69" s="317"/>
      <c r="M69" s="318"/>
      <c r="N69" s="300"/>
      <c r="O69" s="300"/>
      <c r="P69" s="300"/>
      <c r="Q69" s="428"/>
    </row>
    <row r="70" spans="1:17" ht="18" customHeight="1">
      <c r="A70" s="254">
        <v>48</v>
      </c>
      <c r="B70" s="290" t="s">
        <v>341</v>
      </c>
      <c r="C70" s="291">
        <v>5128461</v>
      </c>
      <c r="D70" s="118" t="s">
        <v>12</v>
      </c>
      <c r="E70" s="91" t="s">
        <v>321</v>
      </c>
      <c r="F70" s="654">
        <v>-1000</v>
      </c>
      <c r="G70" s="317">
        <v>85894</v>
      </c>
      <c r="H70" s="263">
        <v>84317</v>
      </c>
      <c r="I70" s="300">
        <f>G70-H70</f>
        <v>1577</v>
      </c>
      <c r="J70" s="300">
        <f>$F70*I70</f>
        <v>-1577000</v>
      </c>
      <c r="K70" s="300">
        <f>J70/1000000</f>
        <v>-1.577</v>
      </c>
      <c r="L70" s="317">
        <v>997153</v>
      </c>
      <c r="M70" s="263">
        <v>997153</v>
      </c>
      <c r="N70" s="300">
        <f>L70-M70</f>
        <v>0</v>
      </c>
      <c r="O70" s="300">
        <f>$F70*N70</f>
        <v>0</v>
      </c>
      <c r="P70" s="300">
        <f>O70/1000000</f>
        <v>0</v>
      </c>
      <c r="Q70" s="429"/>
    </row>
    <row r="71" spans="1:17" ht="18" customHeight="1">
      <c r="A71" s="254">
        <v>49</v>
      </c>
      <c r="B71" s="290" t="s">
        <v>162</v>
      </c>
      <c r="C71" s="291">
        <v>4865003</v>
      </c>
      <c r="D71" s="118" t="s">
        <v>12</v>
      </c>
      <c r="E71" s="91" t="s">
        <v>321</v>
      </c>
      <c r="F71" s="654">
        <v>-2000</v>
      </c>
      <c r="G71" s="317">
        <v>57346</v>
      </c>
      <c r="H71" s="263">
        <v>56216</v>
      </c>
      <c r="I71" s="300">
        <f>G71-H71</f>
        <v>1130</v>
      </c>
      <c r="J71" s="300">
        <f>$F71*I71</f>
        <v>-2260000</v>
      </c>
      <c r="K71" s="300">
        <f>J71/1000000</f>
        <v>-2.26</v>
      </c>
      <c r="L71" s="317">
        <v>999377</v>
      </c>
      <c r="M71" s="263">
        <v>999377</v>
      </c>
      <c r="N71" s="300">
        <f>L71-M71</f>
        <v>0</v>
      </c>
      <c r="O71" s="300">
        <f>$F71*N71</f>
        <v>0</v>
      </c>
      <c r="P71" s="300">
        <f>O71/1000000</f>
        <v>0</v>
      </c>
      <c r="Q71" s="428"/>
    </row>
    <row r="72" spans="2:17" ht="18" customHeight="1">
      <c r="B72" s="292" t="s">
        <v>343</v>
      </c>
      <c r="C72" s="291"/>
      <c r="D72" s="118"/>
      <c r="E72" s="91"/>
      <c r="F72" s="296"/>
      <c r="G72" s="317"/>
      <c r="H72" s="318"/>
      <c r="I72" s="300"/>
      <c r="J72" s="300"/>
      <c r="K72" s="300"/>
      <c r="L72" s="317"/>
      <c r="M72" s="318"/>
      <c r="N72" s="300"/>
      <c r="O72" s="300"/>
      <c r="P72" s="300"/>
      <c r="Q72" s="428"/>
    </row>
    <row r="73" spans="1:17" ht="18" customHeight="1">
      <c r="A73" s="254">
        <v>50</v>
      </c>
      <c r="B73" s="290" t="s">
        <v>341</v>
      </c>
      <c r="C73" s="291">
        <v>5128472</v>
      </c>
      <c r="D73" s="118" t="s">
        <v>12</v>
      </c>
      <c r="E73" s="91" t="s">
        <v>321</v>
      </c>
      <c r="F73" s="386">
        <v>-1500</v>
      </c>
      <c r="G73" s="317">
        <v>5183</v>
      </c>
      <c r="H73" s="318">
        <v>4331</v>
      </c>
      <c r="I73" s="300">
        <f>G73-H73</f>
        <v>852</v>
      </c>
      <c r="J73" s="300">
        <f>$F73*I73</f>
        <v>-1278000</v>
      </c>
      <c r="K73" s="300">
        <f>J73/1000000</f>
        <v>-1.278</v>
      </c>
      <c r="L73" s="317">
        <v>0</v>
      </c>
      <c r="M73" s="318">
        <v>0</v>
      </c>
      <c r="N73" s="300">
        <f>L73-M73</f>
        <v>0</v>
      </c>
      <c r="O73" s="300">
        <f>$F73*N73</f>
        <v>0</v>
      </c>
      <c r="P73" s="300">
        <f>O73/1000000</f>
        <v>0</v>
      </c>
      <c r="Q73" s="428"/>
    </row>
    <row r="74" spans="1:17" ht="18" customHeight="1">
      <c r="A74" s="254">
        <v>51</v>
      </c>
      <c r="B74" s="290" t="s">
        <v>162</v>
      </c>
      <c r="C74" s="291">
        <v>5128452</v>
      </c>
      <c r="D74" s="118" t="s">
        <v>12</v>
      </c>
      <c r="E74" s="91" t="s">
        <v>321</v>
      </c>
      <c r="F74" s="386">
        <v>-1000</v>
      </c>
      <c r="G74" s="317">
        <v>8127</v>
      </c>
      <c r="H74" s="318">
        <v>6688</v>
      </c>
      <c r="I74" s="300">
        <f>G74-H74</f>
        <v>1439</v>
      </c>
      <c r="J74" s="300">
        <f>$F74*I74</f>
        <v>-1439000</v>
      </c>
      <c r="K74" s="300">
        <f>J74/1000000</f>
        <v>-1.439</v>
      </c>
      <c r="L74" s="317">
        <v>0</v>
      </c>
      <c r="M74" s="318">
        <v>0</v>
      </c>
      <c r="N74" s="300">
        <f>L74-M74</f>
        <v>0</v>
      </c>
      <c r="O74" s="300">
        <f>$F74*N74</f>
        <v>0</v>
      </c>
      <c r="P74" s="300">
        <f>O74/1000000</f>
        <v>0</v>
      </c>
      <c r="Q74" s="428"/>
    </row>
    <row r="75" spans="1:17" ht="18" customHeight="1">
      <c r="A75" s="254"/>
      <c r="B75" s="419" t="s">
        <v>349</v>
      </c>
      <c r="C75" s="291"/>
      <c r="D75" s="118"/>
      <c r="E75" s="91"/>
      <c r="F75" s="386"/>
      <c r="G75" s="317"/>
      <c r="H75" s="318"/>
      <c r="I75" s="300"/>
      <c r="J75" s="300"/>
      <c r="K75" s="300"/>
      <c r="L75" s="317"/>
      <c r="M75" s="318"/>
      <c r="N75" s="300"/>
      <c r="O75" s="300"/>
      <c r="P75" s="300"/>
      <c r="Q75" s="428"/>
    </row>
    <row r="76" spans="1:17" ht="18" customHeight="1">
      <c r="A76" s="254">
        <v>52</v>
      </c>
      <c r="B76" s="290" t="s">
        <v>341</v>
      </c>
      <c r="C76" s="291">
        <v>4864905</v>
      </c>
      <c r="D76" s="118" t="s">
        <v>12</v>
      </c>
      <c r="E76" s="91" t="s">
        <v>321</v>
      </c>
      <c r="F76" s="386">
        <v>-1000</v>
      </c>
      <c r="G76" s="317">
        <v>996598</v>
      </c>
      <c r="H76" s="318">
        <v>996566</v>
      </c>
      <c r="I76" s="300">
        <f>G76-H76</f>
        <v>32</v>
      </c>
      <c r="J76" s="300">
        <f>$F76*I76</f>
        <v>-32000</v>
      </c>
      <c r="K76" s="300">
        <f>J76/1000000</f>
        <v>-0.032</v>
      </c>
      <c r="L76" s="317">
        <v>999959</v>
      </c>
      <c r="M76" s="318">
        <v>999960</v>
      </c>
      <c r="N76" s="300">
        <f>L76-M76</f>
        <v>-1</v>
      </c>
      <c r="O76" s="300">
        <f>$F76*N76</f>
        <v>1000</v>
      </c>
      <c r="P76" s="300">
        <f>O76/1000000</f>
        <v>0.001</v>
      </c>
      <c r="Q76" s="428"/>
    </row>
    <row r="77" spans="1:17" ht="18" customHeight="1">
      <c r="A77" s="254">
        <v>53</v>
      </c>
      <c r="B77" s="290" t="s">
        <v>162</v>
      </c>
      <c r="C77" s="291">
        <v>4902504</v>
      </c>
      <c r="D77" s="118" t="s">
        <v>12</v>
      </c>
      <c r="E77" s="91" t="s">
        <v>321</v>
      </c>
      <c r="F77" s="386">
        <v>-1000</v>
      </c>
      <c r="G77" s="317">
        <v>991293</v>
      </c>
      <c r="H77" s="318">
        <v>991288</v>
      </c>
      <c r="I77" s="300">
        <f>G77-H77</f>
        <v>5</v>
      </c>
      <c r="J77" s="300">
        <f>$F77*I77</f>
        <v>-5000</v>
      </c>
      <c r="K77" s="300">
        <f>J77/1000000</f>
        <v>-0.005</v>
      </c>
      <c r="L77" s="317">
        <v>994636</v>
      </c>
      <c r="M77" s="318">
        <v>994639</v>
      </c>
      <c r="N77" s="300">
        <f>L77-M77</f>
        <v>-3</v>
      </c>
      <c r="O77" s="300">
        <f>$F77*N77</f>
        <v>3000</v>
      </c>
      <c r="P77" s="300">
        <f>O77/1000000</f>
        <v>0.003</v>
      </c>
      <c r="Q77" s="428"/>
    </row>
    <row r="78" spans="1:17" ht="18" customHeight="1">
      <c r="A78" s="254">
        <v>54</v>
      </c>
      <c r="B78" s="290" t="s">
        <v>406</v>
      </c>
      <c r="C78" s="291">
        <v>5128426</v>
      </c>
      <c r="D78" s="118" t="s">
        <v>12</v>
      </c>
      <c r="E78" s="91" t="s">
        <v>321</v>
      </c>
      <c r="F78" s="386">
        <v>-1000</v>
      </c>
      <c r="G78" s="317">
        <v>990910</v>
      </c>
      <c r="H78" s="318">
        <v>991202</v>
      </c>
      <c r="I78" s="300">
        <f>G78-H78</f>
        <v>-292</v>
      </c>
      <c r="J78" s="300">
        <f>$F78*I78</f>
        <v>292000</v>
      </c>
      <c r="K78" s="300">
        <f>J78/1000000</f>
        <v>0.292</v>
      </c>
      <c r="L78" s="317">
        <v>987069</v>
      </c>
      <c r="M78" s="318">
        <v>987073</v>
      </c>
      <c r="N78" s="300">
        <f>L78-M78</f>
        <v>-4</v>
      </c>
      <c r="O78" s="300">
        <f>$F78*N78</f>
        <v>4000</v>
      </c>
      <c r="P78" s="300">
        <f>O78/1000000</f>
        <v>0.004</v>
      </c>
      <c r="Q78" s="428"/>
    </row>
    <row r="79" spans="2:17" ht="18" customHeight="1">
      <c r="B79" s="419" t="s">
        <v>358</v>
      </c>
      <c r="C79" s="291"/>
      <c r="D79" s="118"/>
      <c r="E79" s="91"/>
      <c r="F79" s="386"/>
      <c r="G79" s="317"/>
      <c r="H79" s="318"/>
      <c r="I79" s="300"/>
      <c r="J79" s="300"/>
      <c r="K79" s="300"/>
      <c r="L79" s="317"/>
      <c r="M79" s="318"/>
      <c r="N79" s="300"/>
      <c r="O79" s="300"/>
      <c r="P79" s="300"/>
      <c r="Q79" s="428"/>
    </row>
    <row r="80" spans="1:17" ht="18" customHeight="1">
      <c r="A80" s="254">
        <v>55</v>
      </c>
      <c r="B80" s="290" t="s">
        <v>359</v>
      </c>
      <c r="C80" s="291">
        <v>4902509</v>
      </c>
      <c r="D80" s="118" t="s">
        <v>12</v>
      </c>
      <c r="E80" s="91" t="s">
        <v>321</v>
      </c>
      <c r="F80" s="386">
        <v>4000</v>
      </c>
      <c r="G80" s="317">
        <v>995349</v>
      </c>
      <c r="H80" s="263">
        <v>995567</v>
      </c>
      <c r="I80" s="300">
        <v>0</v>
      </c>
      <c r="J80" s="300">
        <v>0</v>
      </c>
      <c r="K80" s="300">
        <v>0</v>
      </c>
      <c r="L80" s="317">
        <v>999992</v>
      </c>
      <c r="M80" s="263">
        <v>999992</v>
      </c>
      <c r="N80" s="300">
        <v>0</v>
      </c>
      <c r="O80" s="300">
        <v>0</v>
      </c>
      <c r="P80" s="300">
        <v>0</v>
      </c>
      <c r="Q80" s="428"/>
    </row>
    <row r="81" spans="1:17" ht="18" customHeight="1">
      <c r="A81" s="254">
        <v>56</v>
      </c>
      <c r="B81" s="338" t="s">
        <v>360</v>
      </c>
      <c r="C81" s="291">
        <v>4865026</v>
      </c>
      <c r="D81" s="118" t="s">
        <v>12</v>
      </c>
      <c r="E81" s="91" t="s">
        <v>321</v>
      </c>
      <c r="F81" s="386">
        <v>800</v>
      </c>
      <c r="G81" s="317">
        <v>970371</v>
      </c>
      <c r="H81" s="263">
        <v>971143</v>
      </c>
      <c r="I81" s="300">
        <f>G81-H81</f>
        <v>-772</v>
      </c>
      <c r="J81" s="300">
        <f>$F81*I81</f>
        <v>-617600</v>
      </c>
      <c r="K81" s="300">
        <f>J81/1000000</f>
        <v>-0.6176</v>
      </c>
      <c r="L81" s="317">
        <v>610</v>
      </c>
      <c r="M81" s="263">
        <v>607</v>
      </c>
      <c r="N81" s="300">
        <f>L81-M81</f>
        <v>3</v>
      </c>
      <c r="O81" s="300">
        <f>$F81*N81</f>
        <v>2400</v>
      </c>
      <c r="P81" s="300">
        <f>O81/1000000</f>
        <v>0.0024</v>
      </c>
      <c r="Q81" s="428"/>
    </row>
    <row r="82" spans="1:17" ht="18" customHeight="1">
      <c r="A82" s="254">
        <v>57</v>
      </c>
      <c r="B82" s="290" t="s">
        <v>335</v>
      </c>
      <c r="C82" s="291">
        <v>5100233</v>
      </c>
      <c r="D82" s="118" t="s">
        <v>12</v>
      </c>
      <c r="E82" s="91" t="s">
        <v>321</v>
      </c>
      <c r="F82" s="386">
        <v>800</v>
      </c>
      <c r="G82" s="317">
        <v>916267</v>
      </c>
      <c r="H82" s="263">
        <v>917548</v>
      </c>
      <c r="I82" s="300">
        <f>G82-H82</f>
        <v>-1281</v>
      </c>
      <c r="J82" s="300">
        <f>$F82*I82</f>
        <v>-1024800</v>
      </c>
      <c r="K82" s="300">
        <f>J82/1000000</f>
        <v>-1.0248</v>
      </c>
      <c r="L82" s="317">
        <v>999475</v>
      </c>
      <c r="M82" s="263">
        <v>999475</v>
      </c>
      <c r="N82" s="300">
        <f>L82-M82</f>
        <v>0</v>
      </c>
      <c r="O82" s="300">
        <f>$F82*N82</f>
        <v>0</v>
      </c>
      <c r="P82" s="300">
        <f>O82/1000000</f>
        <v>0</v>
      </c>
      <c r="Q82" s="428"/>
    </row>
    <row r="83" spans="1:17" ht="15" customHeight="1">
      <c r="A83" s="254">
        <v>58</v>
      </c>
      <c r="B83" s="290" t="s">
        <v>363</v>
      </c>
      <c r="C83" s="291">
        <v>4864971</v>
      </c>
      <c r="D83" s="118" t="s">
        <v>12</v>
      </c>
      <c r="E83" s="91" t="s">
        <v>321</v>
      </c>
      <c r="F83" s="386">
        <v>-800</v>
      </c>
      <c r="G83" s="317">
        <v>0</v>
      </c>
      <c r="H83" s="263">
        <v>0</v>
      </c>
      <c r="I83" s="300">
        <f>G83-H83</f>
        <v>0</v>
      </c>
      <c r="J83" s="300">
        <f>$F83*I83</f>
        <v>0</v>
      </c>
      <c r="K83" s="300">
        <f>J83/1000000</f>
        <v>0</v>
      </c>
      <c r="L83" s="317">
        <v>999495</v>
      </c>
      <c r="M83" s="263">
        <v>999495</v>
      </c>
      <c r="N83" s="300">
        <f>L83-M83</f>
        <v>0</v>
      </c>
      <c r="O83" s="300">
        <f>$F83*N83</f>
        <v>0</v>
      </c>
      <c r="P83" s="300">
        <f>O83/1000000</f>
        <v>0</v>
      </c>
      <c r="Q83" s="428"/>
    </row>
    <row r="84" spans="1:17" ht="15" customHeight="1">
      <c r="A84" s="254">
        <v>59</v>
      </c>
      <c r="B84" s="290" t="s">
        <v>407</v>
      </c>
      <c r="C84" s="291">
        <v>4865049</v>
      </c>
      <c r="D84" s="118" t="s">
        <v>12</v>
      </c>
      <c r="E84" s="91" t="s">
        <v>321</v>
      </c>
      <c r="F84" s="386">
        <v>800</v>
      </c>
      <c r="G84" s="317">
        <v>997067</v>
      </c>
      <c r="H84" s="263">
        <v>997166</v>
      </c>
      <c r="I84" s="300">
        <f>G84-H84</f>
        <v>-99</v>
      </c>
      <c r="J84" s="300">
        <f>$F84*I84</f>
        <v>-79200</v>
      </c>
      <c r="K84" s="300">
        <f>J84/1000000</f>
        <v>-0.0792</v>
      </c>
      <c r="L84" s="317">
        <v>999835</v>
      </c>
      <c r="M84" s="263">
        <v>999835</v>
      </c>
      <c r="N84" s="300">
        <f>L84-M84</f>
        <v>0</v>
      </c>
      <c r="O84" s="300">
        <f>$F84*N84</f>
        <v>0</v>
      </c>
      <c r="P84" s="300">
        <f>O84/1000000</f>
        <v>0</v>
      </c>
      <c r="Q84" s="428"/>
    </row>
    <row r="85" spans="1:17" ht="15" customHeight="1">
      <c r="A85" s="254">
        <v>60</v>
      </c>
      <c r="B85" s="290" t="s">
        <v>408</v>
      </c>
      <c r="C85" s="291">
        <v>5128436</v>
      </c>
      <c r="D85" s="118" t="s">
        <v>12</v>
      </c>
      <c r="E85" s="91" t="s">
        <v>321</v>
      </c>
      <c r="F85" s="386">
        <v>800</v>
      </c>
      <c r="G85" s="317">
        <v>994578</v>
      </c>
      <c r="H85" s="263">
        <v>994852</v>
      </c>
      <c r="I85" s="300">
        <f>G85-H85</f>
        <v>-274</v>
      </c>
      <c r="J85" s="300">
        <f>$F85*I85</f>
        <v>-219200</v>
      </c>
      <c r="K85" s="300">
        <f>J85/1000000</f>
        <v>-0.2192</v>
      </c>
      <c r="L85" s="317">
        <v>40</v>
      </c>
      <c r="M85" s="263">
        <v>40</v>
      </c>
      <c r="N85" s="300">
        <f>L85-M85</f>
        <v>0</v>
      </c>
      <c r="O85" s="300">
        <f>$F85*N85</f>
        <v>0</v>
      </c>
      <c r="P85" s="300">
        <f>O85/1000000</f>
        <v>0</v>
      </c>
      <c r="Q85" s="428"/>
    </row>
    <row r="86" spans="2:17" ht="15" customHeight="1">
      <c r="B86" s="268" t="s">
        <v>97</v>
      </c>
      <c r="C86" s="291"/>
      <c r="D86" s="80"/>
      <c r="E86" s="80"/>
      <c r="F86" s="296"/>
      <c r="G86" s="317"/>
      <c r="H86" s="318"/>
      <c r="I86" s="300"/>
      <c r="J86" s="300"/>
      <c r="K86" s="300"/>
      <c r="L86" s="317"/>
      <c r="M86" s="318"/>
      <c r="N86" s="300"/>
      <c r="O86" s="300"/>
      <c r="P86" s="300"/>
      <c r="Q86" s="428"/>
    </row>
    <row r="87" spans="1:17" ht="15" customHeight="1">
      <c r="A87" s="254">
        <v>61</v>
      </c>
      <c r="B87" s="290" t="s">
        <v>108</v>
      </c>
      <c r="C87" s="291">
        <v>4864949</v>
      </c>
      <c r="D87" s="118" t="s">
        <v>12</v>
      </c>
      <c r="E87" s="91" t="s">
        <v>321</v>
      </c>
      <c r="F87" s="298">
        <v>2000</v>
      </c>
      <c r="G87" s="317">
        <v>987020</v>
      </c>
      <c r="H87" s="318">
        <v>987108</v>
      </c>
      <c r="I87" s="263">
        <f>G87-H87</f>
        <v>-88</v>
      </c>
      <c r="J87" s="263">
        <f>$F87*I87</f>
        <v>-176000</v>
      </c>
      <c r="K87" s="263">
        <f>J87/1000000</f>
        <v>-0.176</v>
      </c>
      <c r="L87" s="317">
        <v>999329</v>
      </c>
      <c r="M87" s="318">
        <v>999387</v>
      </c>
      <c r="N87" s="318">
        <f>L87-M87</f>
        <v>-58</v>
      </c>
      <c r="O87" s="318">
        <f>$F87*N87</f>
        <v>-116000</v>
      </c>
      <c r="P87" s="318">
        <f>O87/1000000</f>
        <v>-0.116</v>
      </c>
      <c r="Q87" s="438"/>
    </row>
    <row r="88" spans="1:17" ht="15" customHeight="1">
      <c r="A88" s="254"/>
      <c r="B88" s="292" t="s">
        <v>161</v>
      </c>
      <c r="C88" s="291"/>
      <c r="D88" s="118"/>
      <c r="E88" s="118"/>
      <c r="F88" s="298"/>
      <c r="G88" s="317"/>
      <c r="H88" s="318"/>
      <c r="I88" s="300"/>
      <c r="J88" s="300"/>
      <c r="K88" s="300"/>
      <c r="L88" s="317"/>
      <c r="M88" s="318"/>
      <c r="N88" s="300"/>
      <c r="O88" s="300"/>
      <c r="P88" s="300"/>
      <c r="Q88" s="428"/>
    </row>
    <row r="89" spans="1:17" s="803" customFormat="1" ht="15" customHeight="1">
      <c r="A89" s="796">
        <v>62</v>
      </c>
      <c r="B89" s="797" t="s">
        <v>34</v>
      </c>
      <c r="C89" s="798">
        <v>4864966</v>
      </c>
      <c r="D89" s="799" t="s">
        <v>12</v>
      </c>
      <c r="E89" s="800" t="s">
        <v>321</v>
      </c>
      <c r="F89" s="801">
        <v>-2000</v>
      </c>
      <c r="G89" s="317">
        <v>109530</v>
      </c>
      <c r="H89" s="263">
        <v>108905</v>
      </c>
      <c r="I89" s="300">
        <f>G89-H89</f>
        <v>625</v>
      </c>
      <c r="J89" s="300">
        <f>$F89*I89</f>
        <v>-1250000</v>
      </c>
      <c r="K89" s="300">
        <f>J89/1000000</f>
        <v>-1.25</v>
      </c>
      <c r="L89" s="317">
        <v>1946</v>
      </c>
      <c r="M89" s="263">
        <v>1930</v>
      </c>
      <c r="N89" s="300">
        <f>L89-M89</f>
        <v>16</v>
      </c>
      <c r="O89" s="300">
        <f>$F89*N89</f>
        <v>-32000</v>
      </c>
      <c r="P89" s="300">
        <f>O89/1000000</f>
        <v>-0.032</v>
      </c>
      <c r="Q89" s="802"/>
    </row>
    <row r="90" spans="1:17" ht="15" customHeight="1">
      <c r="A90" s="254">
        <v>63</v>
      </c>
      <c r="B90" s="290" t="s">
        <v>162</v>
      </c>
      <c r="C90" s="291">
        <v>4864932</v>
      </c>
      <c r="D90" s="118" t="s">
        <v>12</v>
      </c>
      <c r="E90" s="91" t="s">
        <v>321</v>
      </c>
      <c r="F90" s="298">
        <v>-1000</v>
      </c>
      <c r="G90" s="317">
        <v>11472</v>
      </c>
      <c r="H90" s="263">
        <v>9379</v>
      </c>
      <c r="I90" s="300">
        <f>G90-H90</f>
        <v>2093</v>
      </c>
      <c r="J90" s="300">
        <f>$F90*I90</f>
        <v>-2093000</v>
      </c>
      <c r="K90" s="300">
        <f>J90/1000000</f>
        <v>-2.093</v>
      </c>
      <c r="L90" s="317">
        <v>55</v>
      </c>
      <c r="M90" s="263">
        <v>55</v>
      </c>
      <c r="N90" s="300">
        <f>L90-M90</f>
        <v>0</v>
      </c>
      <c r="O90" s="300">
        <f>$F90*N90</f>
        <v>0</v>
      </c>
      <c r="P90" s="300">
        <f>O90/1000000</f>
        <v>0</v>
      </c>
      <c r="Q90" s="428"/>
    </row>
    <row r="91" spans="1:17" ht="15" customHeight="1">
      <c r="A91" s="254">
        <v>64</v>
      </c>
      <c r="B91" s="290" t="s">
        <v>406</v>
      </c>
      <c r="C91" s="291">
        <v>4864999</v>
      </c>
      <c r="D91" s="118" t="s">
        <v>12</v>
      </c>
      <c r="E91" s="91" t="s">
        <v>321</v>
      </c>
      <c r="F91" s="298">
        <v>-1000</v>
      </c>
      <c r="G91" s="317">
        <v>138051</v>
      </c>
      <c r="H91" s="263">
        <v>135965</v>
      </c>
      <c r="I91" s="300">
        <f>G91-H91</f>
        <v>2086</v>
      </c>
      <c r="J91" s="300">
        <f>$F91*I91</f>
        <v>-2086000</v>
      </c>
      <c r="K91" s="300">
        <f>J91/1000000</f>
        <v>-2.086</v>
      </c>
      <c r="L91" s="317">
        <v>1949</v>
      </c>
      <c r="M91" s="263">
        <v>1949</v>
      </c>
      <c r="N91" s="300">
        <f>L91-M91</f>
        <v>0</v>
      </c>
      <c r="O91" s="300">
        <f>$F91*N91</f>
        <v>0</v>
      </c>
      <c r="P91" s="300">
        <f>O91/1000000</f>
        <v>0</v>
      </c>
      <c r="Q91" s="428"/>
    </row>
    <row r="92" spans="1:17" ht="15" customHeight="1">
      <c r="A92" s="254"/>
      <c r="B92" s="295" t="s">
        <v>25</v>
      </c>
      <c r="C92" s="271"/>
      <c r="D92" s="51"/>
      <c r="E92" s="51"/>
      <c r="F92" s="298"/>
      <c r="G92" s="317"/>
      <c r="H92" s="318"/>
      <c r="I92" s="300"/>
      <c r="J92" s="300"/>
      <c r="K92" s="300"/>
      <c r="L92" s="317"/>
      <c r="M92" s="318"/>
      <c r="N92" s="300"/>
      <c r="O92" s="300"/>
      <c r="P92" s="300"/>
      <c r="Q92" s="428"/>
    </row>
    <row r="93" spans="1:17" ht="15" customHeight="1">
      <c r="A93" s="254">
        <v>65</v>
      </c>
      <c r="B93" s="84" t="s">
        <v>74</v>
      </c>
      <c r="C93" s="312">
        <v>4902566</v>
      </c>
      <c r="D93" s="305" t="s">
        <v>12</v>
      </c>
      <c r="E93" s="305" t="s">
        <v>321</v>
      </c>
      <c r="F93" s="312">
        <v>100</v>
      </c>
      <c r="G93" s="317">
        <v>168</v>
      </c>
      <c r="H93" s="318">
        <v>168</v>
      </c>
      <c r="I93" s="318">
        <f>G93-H93</f>
        <v>0</v>
      </c>
      <c r="J93" s="318">
        <f>$F93*I93</f>
        <v>0</v>
      </c>
      <c r="K93" s="318">
        <f>J93/1000000</f>
        <v>0</v>
      </c>
      <c r="L93" s="317">
        <v>384</v>
      </c>
      <c r="M93" s="318">
        <v>228</v>
      </c>
      <c r="N93" s="318">
        <f>L93-M93</f>
        <v>156</v>
      </c>
      <c r="O93" s="318">
        <f>$F93*N93</f>
        <v>15600</v>
      </c>
      <c r="P93" s="319">
        <f>O93/1000000</f>
        <v>0.0156</v>
      </c>
      <c r="Q93" s="428"/>
    </row>
    <row r="94" spans="1:17" ht="15" customHeight="1">
      <c r="A94" s="254"/>
      <c r="B94" s="292" t="s">
        <v>44</v>
      </c>
      <c r="C94" s="291"/>
      <c r="D94" s="118"/>
      <c r="E94" s="118"/>
      <c r="F94" s="298"/>
      <c r="G94" s="317"/>
      <c r="H94" s="318"/>
      <c r="I94" s="300"/>
      <c r="J94" s="300"/>
      <c r="K94" s="300"/>
      <c r="L94" s="317"/>
      <c r="M94" s="318"/>
      <c r="N94" s="300"/>
      <c r="O94" s="300"/>
      <c r="P94" s="300"/>
      <c r="Q94" s="428"/>
    </row>
    <row r="95" spans="1:17" ht="15" customHeight="1">
      <c r="A95" s="254">
        <v>66</v>
      </c>
      <c r="B95" s="290" t="s">
        <v>322</v>
      </c>
      <c r="C95" s="291">
        <v>4865149</v>
      </c>
      <c r="D95" s="118" t="s">
        <v>12</v>
      </c>
      <c r="E95" s="91" t="s">
        <v>321</v>
      </c>
      <c r="F95" s="298">
        <v>187.5</v>
      </c>
      <c r="G95" s="317">
        <v>997113</v>
      </c>
      <c r="H95" s="318">
        <v>997113</v>
      </c>
      <c r="I95" s="300">
        <f>G95-H95</f>
        <v>0</v>
      </c>
      <c r="J95" s="300">
        <f>$F95*I95</f>
        <v>0</v>
      </c>
      <c r="K95" s="300">
        <f>J95/1000000</f>
        <v>0</v>
      </c>
      <c r="L95" s="317">
        <v>998688</v>
      </c>
      <c r="M95" s="318">
        <v>998780</v>
      </c>
      <c r="N95" s="300">
        <f>L95-M95</f>
        <v>-92</v>
      </c>
      <c r="O95" s="300">
        <f>$F95*N95</f>
        <v>-17250</v>
      </c>
      <c r="P95" s="300">
        <f>O95/1000000</f>
        <v>-0.01725</v>
      </c>
      <c r="Q95" s="429"/>
    </row>
    <row r="96" spans="1:17" ht="15" customHeight="1">
      <c r="A96" s="254">
        <v>67</v>
      </c>
      <c r="B96" s="290" t="s">
        <v>415</v>
      </c>
      <c r="C96" s="291">
        <v>4864870</v>
      </c>
      <c r="D96" s="118" t="s">
        <v>12</v>
      </c>
      <c r="E96" s="91" t="s">
        <v>321</v>
      </c>
      <c r="F96" s="298">
        <v>1000</v>
      </c>
      <c r="G96" s="317">
        <v>998795</v>
      </c>
      <c r="H96" s="318">
        <v>998798</v>
      </c>
      <c r="I96" s="300">
        <f>G96-H96</f>
        <v>-3</v>
      </c>
      <c r="J96" s="300">
        <f>$F96*I96</f>
        <v>-3000</v>
      </c>
      <c r="K96" s="300">
        <f>J96/1000000</f>
        <v>-0.003</v>
      </c>
      <c r="L96" s="317">
        <v>23</v>
      </c>
      <c r="M96" s="318">
        <v>3</v>
      </c>
      <c r="N96" s="300">
        <f>L96-M96</f>
        <v>20</v>
      </c>
      <c r="O96" s="300">
        <f>$F96*N96</f>
        <v>20000</v>
      </c>
      <c r="P96" s="300">
        <f>O96/1000000</f>
        <v>0.02</v>
      </c>
      <c r="Q96" s="454"/>
    </row>
    <row r="97" spans="1:17" ht="15" customHeight="1">
      <c r="A97" s="254">
        <v>68</v>
      </c>
      <c r="B97" s="290" t="s">
        <v>416</v>
      </c>
      <c r="C97" s="291">
        <v>5128400</v>
      </c>
      <c r="D97" s="118" t="s">
        <v>12</v>
      </c>
      <c r="E97" s="91" t="s">
        <v>321</v>
      </c>
      <c r="F97" s="298">
        <v>1000</v>
      </c>
      <c r="G97" s="317">
        <v>998804</v>
      </c>
      <c r="H97" s="318">
        <v>998822</v>
      </c>
      <c r="I97" s="300">
        <f>G97-H97</f>
        <v>-18</v>
      </c>
      <c r="J97" s="300">
        <f>$F97*I97</f>
        <v>-18000</v>
      </c>
      <c r="K97" s="300">
        <f>J97/1000000</f>
        <v>-0.018</v>
      </c>
      <c r="L97" s="317">
        <v>10</v>
      </c>
      <c r="M97" s="318">
        <v>2</v>
      </c>
      <c r="N97" s="300">
        <f>L97-M97</f>
        <v>8</v>
      </c>
      <c r="O97" s="300">
        <f>$F97*N97</f>
        <v>8000</v>
      </c>
      <c r="P97" s="300">
        <f>O97/1000000</f>
        <v>0.008</v>
      </c>
      <c r="Q97" s="454"/>
    </row>
    <row r="98" spans="1:17" ht="15" customHeight="1">
      <c r="A98" s="254"/>
      <c r="B98" s="295" t="s">
        <v>33</v>
      </c>
      <c r="C98" s="312"/>
      <c r="D98" s="325"/>
      <c r="E98" s="305"/>
      <c r="F98" s="312"/>
      <c r="G98" s="317"/>
      <c r="H98" s="318"/>
      <c r="I98" s="318"/>
      <c r="J98" s="318"/>
      <c r="K98" s="318"/>
      <c r="L98" s="317"/>
      <c r="M98" s="318"/>
      <c r="N98" s="318"/>
      <c r="O98" s="318"/>
      <c r="P98" s="319"/>
      <c r="Q98" s="428"/>
    </row>
    <row r="99" spans="1:17" ht="15" customHeight="1">
      <c r="A99" s="254">
        <v>69</v>
      </c>
      <c r="B99" s="813" t="s">
        <v>335</v>
      </c>
      <c r="C99" s="312">
        <v>5128439</v>
      </c>
      <c r="D99" s="324" t="s">
        <v>12</v>
      </c>
      <c r="E99" s="305" t="s">
        <v>321</v>
      </c>
      <c r="F99" s="312">
        <v>800</v>
      </c>
      <c r="G99" s="317">
        <v>898884</v>
      </c>
      <c r="H99" s="318">
        <v>900093</v>
      </c>
      <c r="I99" s="318">
        <f>G99-H99</f>
        <v>-1209</v>
      </c>
      <c r="J99" s="318">
        <f>$F99*I99</f>
        <v>-967200</v>
      </c>
      <c r="K99" s="318">
        <f>J99/1000000</f>
        <v>-0.9672</v>
      </c>
      <c r="L99" s="317">
        <v>997776</v>
      </c>
      <c r="M99" s="318">
        <v>997776</v>
      </c>
      <c r="N99" s="318">
        <f>L99-M99</f>
        <v>0</v>
      </c>
      <c r="O99" s="318">
        <f>$F99*N99</f>
        <v>0</v>
      </c>
      <c r="P99" s="319">
        <f>O99/1000000</f>
        <v>0</v>
      </c>
      <c r="Q99" s="438"/>
    </row>
    <row r="100" spans="1:17" ht="15" customHeight="1">
      <c r="A100" s="254"/>
      <c r="B100" s="643" t="s">
        <v>412</v>
      </c>
      <c r="C100" s="312"/>
      <c r="D100" s="324"/>
      <c r="E100" s="305"/>
      <c r="F100" s="312"/>
      <c r="G100" s="317"/>
      <c r="H100" s="318"/>
      <c r="I100" s="318"/>
      <c r="J100" s="318"/>
      <c r="K100" s="318"/>
      <c r="L100" s="317"/>
      <c r="M100" s="318"/>
      <c r="N100" s="318"/>
      <c r="O100" s="318"/>
      <c r="P100" s="318"/>
      <c r="Q100" s="438"/>
    </row>
    <row r="101" spans="1:17" ht="15" customHeight="1">
      <c r="A101" s="254">
        <v>70</v>
      </c>
      <c r="B101" s="818" t="s">
        <v>413</v>
      </c>
      <c r="C101" s="312">
        <v>4864839</v>
      </c>
      <c r="D101" s="324" t="s">
        <v>12</v>
      </c>
      <c r="E101" s="305" t="s">
        <v>321</v>
      </c>
      <c r="F101" s="312">
        <v>1000</v>
      </c>
      <c r="G101" s="317">
        <v>511</v>
      </c>
      <c r="H101" s="263">
        <v>511</v>
      </c>
      <c r="I101" s="397">
        <f>G101-H101</f>
        <v>0</v>
      </c>
      <c r="J101" s="397">
        <f>$F101*I101</f>
        <v>0</v>
      </c>
      <c r="K101" s="397">
        <f>J101/1000000</f>
        <v>0</v>
      </c>
      <c r="L101" s="317">
        <v>0</v>
      </c>
      <c r="M101" s="263">
        <v>0</v>
      </c>
      <c r="N101" s="263">
        <f>L101-M101</f>
        <v>0</v>
      </c>
      <c r="O101" s="263">
        <f>$F101*N101</f>
        <v>0</v>
      </c>
      <c r="P101" s="263">
        <f>O101/1000000</f>
        <v>0</v>
      </c>
      <c r="Q101" s="438"/>
    </row>
    <row r="102" spans="1:17" ht="15" customHeight="1">
      <c r="A102" s="254">
        <v>71</v>
      </c>
      <c r="B102" s="818" t="s">
        <v>417</v>
      </c>
      <c r="C102" s="312">
        <v>5128400</v>
      </c>
      <c r="D102" s="324" t="s">
        <v>12</v>
      </c>
      <c r="E102" s="305" t="s">
        <v>321</v>
      </c>
      <c r="F102" s="312">
        <v>1000</v>
      </c>
      <c r="G102" s="317">
        <v>999561</v>
      </c>
      <c r="H102" s="263">
        <v>999561</v>
      </c>
      <c r="I102" s="263">
        <f>G102-H102</f>
        <v>0</v>
      </c>
      <c r="J102" s="263">
        <f>$F102*I102</f>
        <v>0</v>
      </c>
      <c r="K102" s="263">
        <f>J102/1000000</f>
        <v>0</v>
      </c>
      <c r="L102" s="317">
        <v>999999</v>
      </c>
      <c r="M102" s="263">
        <v>999999</v>
      </c>
      <c r="N102" s="263">
        <f>L102-M102</f>
        <v>0</v>
      </c>
      <c r="O102" s="263">
        <f>$F102*N102</f>
        <v>0</v>
      </c>
      <c r="P102" s="263">
        <f>O102/1000000</f>
        <v>0</v>
      </c>
      <c r="Q102" s="438"/>
    </row>
    <row r="103" spans="2:17" ht="15" customHeight="1">
      <c r="B103" s="295" t="s">
        <v>173</v>
      </c>
      <c r="C103" s="312"/>
      <c r="D103" s="324"/>
      <c r="E103" s="305"/>
      <c r="F103" s="312"/>
      <c r="G103" s="317"/>
      <c r="H103" s="318"/>
      <c r="I103" s="318"/>
      <c r="J103" s="318"/>
      <c r="K103" s="318"/>
      <c r="L103" s="317"/>
      <c r="M103" s="318"/>
      <c r="N103" s="318"/>
      <c r="O103" s="318"/>
      <c r="P103" s="318"/>
      <c r="Q103" s="428"/>
    </row>
    <row r="104" spans="1:17" ht="15" customHeight="1">
      <c r="A104" s="254">
        <v>72</v>
      </c>
      <c r="B104" s="290" t="s">
        <v>337</v>
      </c>
      <c r="C104" s="312">
        <v>4902555</v>
      </c>
      <c r="D104" s="324" t="s">
        <v>12</v>
      </c>
      <c r="E104" s="305" t="s">
        <v>321</v>
      </c>
      <c r="F104" s="312">
        <v>75</v>
      </c>
      <c r="G104" s="317">
        <v>10737</v>
      </c>
      <c r="H104" s="318">
        <v>10737</v>
      </c>
      <c r="I104" s="318">
        <f>G104-H104</f>
        <v>0</v>
      </c>
      <c r="J104" s="318">
        <f>$F104*I104</f>
        <v>0</v>
      </c>
      <c r="K104" s="318">
        <f>J104/1000000</f>
        <v>0</v>
      </c>
      <c r="L104" s="317">
        <v>25762</v>
      </c>
      <c r="M104" s="318">
        <v>25894</v>
      </c>
      <c r="N104" s="318">
        <f>L104-M104</f>
        <v>-132</v>
      </c>
      <c r="O104" s="318">
        <f>$F104*N104</f>
        <v>-9900</v>
      </c>
      <c r="P104" s="319">
        <f>O104/1000000</f>
        <v>-0.0099</v>
      </c>
      <c r="Q104" s="438"/>
    </row>
    <row r="105" spans="1:17" ht="15" customHeight="1">
      <c r="A105" s="254">
        <v>73</v>
      </c>
      <c r="B105" s="290" t="s">
        <v>338</v>
      </c>
      <c r="C105" s="312">
        <v>4902581</v>
      </c>
      <c r="D105" s="324" t="s">
        <v>12</v>
      </c>
      <c r="E105" s="305" t="s">
        <v>321</v>
      </c>
      <c r="F105" s="312">
        <v>100</v>
      </c>
      <c r="G105" s="317">
        <v>5406</v>
      </c>
      <c r="H105" s="318">
        <v>5406</v>
      </c>
      <c r="I105" s="318">
        <f>G105-H105</f>
        <v>0</v>
      </c>
      <c r="J105" s="318">
        <f>$F105*I105</f>
        <v>0</v>
      </c>
      <c r="K105" s="318">
        <f>J105/1000000</f>
        <v>0</v>
      </c>
      <c r="L105" s="317">
        <v>19536</v>
      </c>
      <c r="M105" s="318">
        <v>19237</v>
      </c>
      <c r="N105" s="318">
        <f>L105-M105</f>
        <v>299</v>
      </c>
      <c r="O105" s="318">
        <f>$F105*N105</f>
        <v>29900</v>
      </c>
      <c r="P105" s="319">
        <f>O105/1000000</f>
        <v>0.0299</v>
      </c>
      <c r="Q105" s="428"/>
    </row>
    <row r="106" spans="2:17" ht="15" customHeight="1">
      <c r="B106" s="295" t="s">
        <v>391</v>
      </c>
      <c r="C106" s="312"/>
      <c r="D106" s="324"/>
      <c r="E106" s="305"/>
      <c r="F106" s="312"/>
      <c r="G106" s="317"/>
      <c r="H106" s="318"/>
      <c r="I106" s="318"/>
      <c r="J106" s="318"/>
      <c r="K106" s="318"/>
      <c r="L106" s="317"/>
      <c r="M106" s="318"/>
      <c r="N106" s="318"/>
      <c r="O106" s="318"/>
      <c r="P106" s="318"/>
      <c r="Q106" s="428"/>
    </row>
    <row r="107" spans="1:17" ht="15" customHeight="1">
      <c r="A107" s="254">
        <v>74</v>
      </c>
      <c r="B107" s="290" t="s">
        <v>392</v>
      </c>
      <c r="C107" s="312">
        <v>4864861</v>
      </c>
      <c r="D107" s="324" t="s">
        <v>12</v>
      </c>
      <c r="E107" s="305" t="s">
        <v>321</v>
      </c>
      <c r="F107" s="312">
        <v>500</v>
      </c>
      <c r="G107" s="317">
        <v>9534</v>
      </c>
      <c r="H107" s="318">
        <v>9630</v>
      </c>
      <c r="I107" s="318">
        <f aca="true" t="shared" si="18" ref="I107:I114">G107-H107</f>
        <v>-96</v>
      </c>
      <c r="J107" s="318">
        <f aca="true" t="shared" si="19" ref="J107:J114">$F107*I107</f>
        <v>-48000</v>
      </c>
      <c r="K107" s="318">
        <f aca="true" t="shared" si="20" ref="K107:K114">J107/1000000</f>
        <v>-0.048</v>
      </c>
      <c r="L107" s="317">
        <v>3258</v>
      </c>
      <c r="M107" s="318">
        <v>3257</v>
      </c>
      <c r="N107" s="318">
        <f aca="true" t="shared" si="21" ref="N107:N114">L107-M107</f>
        <v>1</v>
      </c>
      <c r="O107" s="318">
        <f aca="true" t="shared" si="22" ref="O107:O114">$F107*N107</f>
        <v>500</v>
      </c>
      <c r="P107" s="319">
        <f aca="true" t="shared" si="23" ref="P107:P114">O107/1000000</f>
        <v>0.0005</v>
      </c>
      <c r="Q107" s="438"/>
    </row>
    <row r="108" spans="1:17" ht="15" customHeight="1">
      <c r="A108" s="254">
        <v>75</v>
      </c>
      <c r="B108" s="290" t="s">
        <v>393</v>
      </c>
      <c r="C108" s="312">
        <v>4864877</v>
      </c>
      <c r="D108" s="324" t="s">
        <v>12</v>
      </c>
      <c r="E108" s="305" t="s">
        <v>321</v>
      </c>
      <c r="F108" s="312">
        <v>1000</v>
      </c>
      <c r="G108" s="317">
        <v>996591</v>
      </c>
      <c r="H108" s="318">
        <v>996758</v>
      </c>
      <c r="I108" s="318">
        <f t="shared" si="18"/>
        <v>-167</v>
      </c>
      <c r="J108" s="318">
        <f t="shared" si="19"/>
        <v>-167000</v>
      </c>
      <c r="K108" s="318">
        <f t="shared" si="20"/>
        <v>-0.167</v>
      </c>
      <c r="L108" s="317">
        <v>4221</v>
      </c>
      <c r="M108" s="318">
        <v>4220</v>
      </c>
      <c r="N108" s="318">
        <f t="shared" si="21"/>
        <v>1</v>
      </c>
      <c r="O108" s="318">
        <f t="shared" si="22"/>
        <v>1000</v>
      </c>
      <c r="P108" s="319">
        <f t="shared" si="23"/>
        <v>0.001</v>
      </c>
      <c r="Q108" s="428"/>
    </row>
    <row r="109" spans="1:17" ht="15" customHeight="1">
      <c r="A109" s="254">
        <v>76</v>
      </c>
      <c r="B109" s="290" t="s">
        <v>394</v>
      </c>
      <c r="C109" s="312">
        <v>4864841</v>
      </c>
      <c r="D109" s="324" t="s">
        <v>12</v>
      </c>
      <c r="E109" s="305" t="s">
        <v>321</v>
      </c>
      <c r="F109" s="312">
        <v>1000</v>
      </c>
      <c r="G109" s="317">
        <v>981731</v>
      </c>
      <c r="H109" s="318">
        <v>981810</v>
      </c>
      <c r="I109" s="318">
        <f t="shared" si="18"/>
        <v>-79</v>
      </c>
      <c r="J109" s="318">
        <f t="shared" si="19"/>
        <v>-79000</v>
      </c>
      <c r="K109" s="318">
        <f t="shared" si="20"/>
        <v>-0.079</v>
      </c>
      <c r="L109" s="317">
        <v>930</v>
      </c>
      <c r="M109" s="318">
        <v>914</v>
      </c>
      <c r="N109" s="318">
        <f t="shared" si="21"/>
        <v>16</v>
      </c>
      <c r="O109" s="318">
        <f t="shared" si="22"/>
        <v>16000</v>
      </c>
      <c r="P109" s="319">
        <f t="shared" si="23"/>
        <v>0.016</v>
      </c>
      <c r="Q109" s="428"/>
    </row>
    <row r="110" spans="1:17" ht="15" customHeight="1">
      <c r="A110" s="254">
        <v>77</v>
      </c>
      <c r="B110" s="290" t="s">
        <v>395</v>
      </c>
      <c r="C110" s="312">
        <v>4864882</v>
      </c>
      <c r="D110" s="324" t="s">
        <v>12</v>
      </c>
      <c r="E110" s="305" t="s">
        <v>321</v>
      </c>
      <c r="F110" s="312">
        <v>1000</v>
      </c>
      <c r="G110" s="317">
        <v>7665</v>
      </c>
      <c r="H110" s="318">
        <v>7653</v>
      </c>
      <c r="I110" s="318">
        <f t="shared" si="18"/>
        <v>12</v>
      </c>
      <c r="J110" s="318">
        <f t="shared" si="19"/>
        <v>12000</v>
      </c>
      <c r="K110" s="318">
        <f t="shared" si="20"/>
        <v>0.012</v>
      </c>
      <c r="L110" s="317">
        <v>6740</v>
      </c>
      <c r="M110" s="318">
        <v>6740</v>
      </c>
      <c r="N110" s="318">
        <f t="shared" si="21"/>
        <v>0</v>
      </c>
      <c r="O110" s="318">
        <f t="shared" si="22"/>
        <v>0</v>
      </c>
      <c r="P110" s="319">
        <f t="shared" si="23"/>
        <v>0</v>
      </c>
      <c r="Q110" s="428"/>
    </row>
    <row r="111" spans="1:17" ht="15" customHeight="1">
      <c r="A111" s="254">
        <v>78</v>
      </c>
      <c r="B111" s="290" t="s">
        <v>396</v>
      </c>
      <c r="C111" s="312">
        <v>4864858</v>
      </c>
      <c r="D111" s="324" t="s">
        <v>12</v>
      </c>
      <c r="E111" s="305" t="s">
        <v>321</v>
      </c>
      <c r="F111" s="312">
        <v>1000</v>
      </c>
      <c r="G111" s="317">
        <v>999639</v>
      </c>
      <c r="H111" s="318">
        <v>999700</v>
      </c>
      <c r="I111" s="318">
        <f>G111-H111</f>
        <v>-61</v>
      </c>
      <c r="J111" s="318">
        <f>$F111*I111</f>
        <v>-61000</v>
      </c>
      <c r="K111" s="318">
        <f>J111/1000000</f>
        <v>-0.061</v>
      </c>
      <c r="L111" s="317">
        <v>18</v>
      </c>
      <c r="M111" s="318">
        <v>18</v>
      </c>
      <c r="N111" s="318">
        <f>L111-M111</f>
        <v>0</v>
      </c>
      <c r="O111" s="318">
        <f>$F111*N111</f>
        <v>0</v>
      </c>
      <c r="P111" s="318">
        <f>O111/1000000</f>
        <v>0</v>
      </c>
      <c r="Q111" s="438"/>
    </row>
    <row r="112" spans="1:17" ht="15" customHeight="1">
      <c r="A112" s="269">
        <v>79</v>
      </c>
      <c r="B112" s="290" t="s">
        <v>397</v>
      </c>
      <c r="C112" s="312">
        <v>5295123</v>
      </c>
      <c r="D112" s="324" t="s">
        <v>12</v>
      </c>
      <c r="E112" s="305" t="s">
        <v>321</v>
      </c>
      <c r="F112" s="312">
        <v>100</v>
      </c>
      <c r="G112" s="317">
        <v>4722</v>
      </c>
      <c r="H112" s="318">
        <v>4772</v>
      </c>
      <c r="I112" s="318">
        <f>G112-H112</f>
        <v>-50</v>
      </c>
      <c r="J112" s="318">
        <f>$F112*I112</f>
        <v>-5000</v>
      </c>
      <c r="K112" s="318">
        <f>J112/1000000</f>
        <v>-0.005</v>
      </c>
      <c r="L112" s="317">
        <v>910419</v>
      </c>
      <c r="M112" s="318">
        <v>910414</v>
      </c>
      <c r="N112" s="318">
        <f>L112-M112</f>
        <v>5</v>
      </c>
      <c r="O112" s="318">
        <f>$F112*N112</f>
        <v>500</v>
      </c>
      <c r="P112" s="318">
        <f>O112/1000000</f>
        <v>0.0005</v>
      </c>
      <c r="Q112" s="438"/>
    </row>
    <row r="113" spans="1:17" ht="15" customHeight="1">
      <c r="A113" s="302">
        <v>80</v>
      </c>
      <c r="B113" s="290" t="s">
        <v>419</v>
      </c>
      <c r="C113" s="312">
        <v>4864879</v>
      </c>
      <c r="D113" s="324" t="s">
        <v>12</v>
      </c>
      <c r="E113" s="305" t="s">
        <v>321</v>
      </c>
      <c r="F113" s="312">
        <v>1000</v>
      </c>
      <c r="G113" s="317">
        <v>6732</v>
      </c>
      <c r="H113" s="318">
        <v>6693</v>
      </c>
      <c r="I113" s="318">
        <f>G113-H113</f>
        <v>39</v>
      </c>
      <c r="J113" s="318">
        <f>$F113*I113</f>
        <v>39000</v>
      </c>
      <c r="K113" s="318">
        <f>J113/1000000</f>
        <v>0.039</v>
      </c>
      <c r="L113" s="317">
        <v>1126</v>
      </c>
      <c r="M113" s="318">
        <v>1125</v>
      </c>
      <c r="N113" s="318">
        <f>L113-M113</f>
        <v>1</v>
      </c>
      <c r="O113" s="318">
        <f>$F113*N113</f>
        <v>1000</v>
      </c>
      <c r="P113" s="318">
        <f>O113/1000000</f>
        <v>0.001</v>
      </c>
      <c r="Q113" s="786"/>
    </row>
    <row r="114" spans="1:17" s="101" customFormat="1" ht="15" customHeight="1">
      <c r="A114" s="302">
        <v>81</v>
      </c>
      <c r="B114" s="290" t="s">
        <v>420</v>
      </c>
      <c r="C114" s="652">
        <v>4864847</v>
      </c>
      <c r="D114" s="652" t="s">
        <v>12</v>
      </c>
      <c r="E114" s="305" t="s">
        <v>321</v>
      </c>
      <c r="F114" s="263">
        <v>1000</v>
      </c>
      <c r="G114" s="317">
        <v>5543</v>
      </c>
      <c r="H114" s="318">
        <v>5539</v>
      </c>
      <c r="I114" s="291">
        <f t="shared" si="18"/>
        <v>4</v>
      </c>
      <c r="J114" s="291">
        <f t="shared" si="19"/>
        <v>4000</v>
      </c>
      <c r="K114" s="263">
        <f t="shared" si="20"/>
        <v>0.004</v>
      </c>
      <c r="L114" s="317">
        <v>7471</v>
      </c>
      <c r="M114" s="318">
        <v>7455</v>
      </c>
      <c r="N114" s="291">
        <f t="shared" si="21"/>
        <v>16</v>
      </c>
      <c r="O114" s="291">
        <f t="shared" si="22"/>
        <v>16000</v>
      </c>
      <c r="P114" s="263">
        <f t="shared" si="23"/>
        <v>0.016</v>
      </c>
      <c r="Q114" s="786"/>
    </row>
    <row r="115" spans="2:17" ht="15" customHeight="1">
      <c r="B115" s="323" t="s">
        <v>429</v>
      </c>
      <c r="C115" s="37"/>
      <c r="D115" s="118"/>
      <c r="E115" s="91"/>
      <c r="F115" s="38"/>
      <c r="G115" s="317"/>
      <c r="H115" s="318"/>
      <c r="I115" s="300"/>
      <c r="J115" s="300"/>
      <c r="K115" s="300"/>
      <c r="L115" s="317"/>
      <c r="M115" s="318"/>
      <c r="N115" s="300"/>
      <c r="O115" s="300"/>
      <c r="P115" s="300"/>
      <c r="Q115" s="429"/>
    </row>
    <row r="116" spans="1:17" ht="15" customHeight="1">
      <c r="A116" s="302">
        <v>82</v>
      </c>
      <c r="B116" s="707" t="s">
        <v>430</v>
      </c>
      <c r="C116" s="37">
        <v>4865158</v>
      </c>
      <c r="D116" s="118" t="s">
        <v>12</v>
      </c>
      <c r="E116" s="91" t="s">
        <v>321</v>
      </c>
      <c r="F116" s="432">
        <v>200</v>
      </c>
      <c r="G116" s="317">
        <v>992041</v>
      </c>
      <c r="H116" s="318">
        <v>992138</v>
      </c>
      <c r="I116" s="300">
        <f>G116-H116</f>
        <v>-97</v>
      </c>
      <c r="J116" s="300">
        <f>$F116*I116</f>
        <v>-19400</v>
      </c>
      <c r="K116" s="300">
        <f>J116/1000000</f>
        <v>-0.0194</v>
      </c>
      <c r="L116" s="317">
        <v>15251</v>
      </c>
      <c r="M116" s="318">
        <v>15237</v>
      </c>
      <c r="N116" s="300">
        <f>L116-M116</f>
        <v>14</v>
      </c>
      <c r="O116" s="300">
        <f>$F116*N116</f>
        <v>2800</v>
      </c>
      <c r="P116" s="300">
        <f>O116/1000000</f>
        <v>0.0028</v>
      </c>
      <c r="Q116" s="429"/>
    </row>
    <row r="117" spans="1:17" ht="15" customHeight="1">
      <c r="A117" s="302">
        <v>83</v>
      </c>
      <c r="B117" s="707" t="s">
        <v>431</v>
      </c>
      <c r="C117" s="37">
        <v>4864816</v>
      </c>
      <c r="D117" s="118" t="s">
        <v>12</v>
      </c>
      <c r="E117" s="91" t="s">
        <v>321</v>
      </c>
      <c r="F117" s="432">
        <v>187.5</v>
      </c>
      <c r="G117" s="317">
        <v>987984</v>
      </c>
      <c r="H117" s="318">
        <v>987984</v>
      </c>
      <c r="I117" s="300">
        <f>G117-H117</f>
        <v>0</v>
      </c>
      <c r="J117" s="300">
        <f>$F117*I117</f>
        <v>0</v>
      </c>
      <c r="K117" s="300">
        <f>J117/1000000</f>
        <v>0</v>
      </c>
      <c r="L117" s="317">
        <v>4781</v>
      </c>
      <c r="M117" s="318">
        <v>4781</v>
      </c>
      <c r="N117" s="300">
        <f>L117-M117</f>
        <v>0</v>
      </c>
      <c r="O117" s="300">
        <f>$F117*N117</f>
        <v>0</v>
      </c>
      <c r="P117" s="300">
        <f>O117/1000000</f>
        <v>0</v>
      </c>
      <c r="Q117" s="429"/>
    </row>
    <row r="118" spans="1:17" ht="15" customHeight="1">
      <c r="A118" s="300">
        <v>84</v>
      </c>
      <c r="B118" s="707" t="s">
        <v>432</v>
      </c>
      <c r="C118" s="37">
        <v>4864808</v>
      </c>
      <c r="D118" s="118" t="s">
        <v>12</v>
      </c>
      <c r="E118" s="91" t="s">
        <v>321</v>
      </c>
      <c r="F118" s="432">
        <v>187.5</v>
      </c>
      <c r="G118" s="317">
        <v>981972</v>
      </c>
      <c r="H118" s="318">
        <v>982215</v>
      </c>
      <c r="I118" s="300">
        <f>G118-H118</f>
        <v>-243</v>
      </c>
      <c r="J118" s="300">
        <f>$F118*I118</f>
        <v>-45562.5</v>
      </c>
      <c r="K118" s="300">
        <f>J118/1000000</f>
        <v>-0.0455625</v>
      </c>
      <c r="L118" s="317">
        <v>3880</v>
      </c>
      <c r="M118" s="318">
        <v>3911</v>
      </c>
      <c r="N118" s="300">
        <f>L118-M118</f>
        <v>-31</v>
      </c>
      <c r="O118" s="300">
        <f>$F118*N118</f>
        <v>-5812.5</v>
      </c>
      <c r="P118" s="300">
        <f>O118/1000000</f>
        <v>-0.0058125</v>
      </c>
      <c r="Q118" s="429"/>
    </row>
    <row r="119" spans="1:17" ht="15" customHeight="1">
      <c r="A119" s="300">
        <v>85</v>
      </c>
      <c r="B119" s="707" t="s">
        <v>433</v>
      </c>
      <c r="C119" s="37">
        <v>4865005</v>
      </c>
      <c r="D119" s="118" t="s">
        <v>12</v>
      </c>
      <c r="E119" s="91" t="s">
        <v>321</v>
      </c>
      <c r="F119" s="432">
        <v>250</v>
      </c>
      <c r="G119" s="317">
        <v>3938</v>
      </c>
      <c r="H119" s="318">
        <v>3953</v>
      </c>
      <c r="I119" s="300">
        <f>G119-H119</f>
        <v>-15</v>
      </c>
      <c r="J119" s="300">
        <f>$F119*I119</f>
        <v>-3750</v>
      </c>
      <c r="K119" s="300">
        <f>J119/1000000</f>
        <v>-0.00375</v>
      </c>
      <c r="L119" s="317">
        <v>8125</v>
      </c>
      <c r="M119" s="318">
        <v>8122</v>
      </c>
      <c r="N119" s="300">
        <f>L119-M119</f>
        <v>3</v>
      </c>
      <c r="O119" s="300">
        <f>$F119*N119</f>
        <v>750</v>
      </c>
      <c r="P119" s="300">
        <f>O119/1000000</f>
        <v>0.00075</v>
      </c>
      <c r="Q119" s="429"/>
    </row>
    <row r="120" spans="1:17" s="460" customFormat="1" ht="17.25" thickBot="1">
      <c r="A120" s="738">
        <v>86</v>
      </c>
      <c r="B120" s="739" t="s">
        <v>434</v>
      </c>
      <c r="C120" s="690">
        <v>4864822</v>
      </c>
      <c r="D120" s="246" t="s">
        <v>12</v>
      </c>
      <c r="E120" s="247" t="s">
        <v>321</v>
      </c>
      <c r="F120" s="690">
        <v>100</v>
      </c>
      <c r="G120" s="426">
        <v>993338</v>
      </c>
      <c r="H120" s="427">
        <v>993378</v>
      </c>
      <c r="I120" s="304">
        <f>G120-H120</f>
        <v>-40</v>
      </c>
      <c r="J120" s="304">
        <f>$F120*I120</f>
        <v>-4000</v>
      </c>
      <c r="K120" s="304">
        <f>J120/1000000</f>
        <v>-0.004</v>
      </c>
      <c r="L120" s="426">
        <v>29802</v>
      </c>
      <c r="M120" s="427">
        <v>29811</v>
      </c>
      <c r="N120" s="304">
        <f>L120-M120</f>
        <v>-9</v>
      </c>
      <c r="O120" s="304">
        <f>$F120*N120</f>
        <v>-900</v>
      </c>
      <c r="P120" s="304">
        <f>O120/1000000</f>
        <v>-0.0009</v>
      </c>
      <c r="Q120" s="740"/>
    </row>
    <row r="121" spans="1:17" s="457" customFormat="1" ht="7.5" customHeight="1" thickTop="1">
      <c r="A121" s="42"/>
      <c r="B121" s="720"/>
      <c r="C121" s="458"/>
      <c r="D121" s="118"/>
      <c r="E121" s="91"/>
      <c r="F121" s="458"/>
      <c r="G121" s="318"/>
      <c r="H121" s="318"/>
      <c r="I121" s="300"/>
      <c r="J121" s="300"/>
      <c r="K121" s="300"/>
      <c r="L121" s="318"/>
      <c r="M121" s="318"/>
      <c r="N121" s="300"/>
      <c r="O121" s="300"/>
      <c r="P121" s="300"/>
      <c r="Q121" s="749"/>
    </row>
    <row r="122" spans="1:16" ht="21" customHeight="1">
      <c r="A122" s="178" t="s">
        <v>287</v>
      </c>
      <c r="C122" s="54"/>
      <c r="D122" s="87"/>
      <c r="E122" s="87"/>
      <c r="F122" s="552"/>
      <c r="K122" s="553">
        <f>SUM(K8:K121)</f>
        <v>-29.925945781999985</v>
      </c>
      <c r="L122" s="20"/>
      <c r="M122" s="20"/>
      <c r="N122" s="20"/>
      <c r="O122" s="20"/>
      <c r="P122" s="553">
        <f>SUM(P8:P121)</f>
        <v>-0.1172621820000001</v>
      </c>
    </row>
    <row r="123" spans="3:16" ht="9.75" customHeight="1" hidden="1">
      <c r="C123" s="87"/>
      <c r="D123" s="87"/>
      <c r="E123" s="87"/>
      <c r="F123" s="552"/>
      <c r="L123" s="505"/>
      <c r="M123" s="505"/>
      <c r="N123" s="505"/>
      <c r="O123" s="505"/>
      <c r="P123" s="505"/>
    </row>
    <row r="124" spans="1:17" ht="24" thickBot="1">
      <c r="A124" s="371" t="s">
        <v>176</v>
      </c>
      <c r="C124" s="87"/>
      <c r="D124" s="87"/>
      <c r="E124" s="87"/>
      <c r="F124" s="552"/>
      <c r="G124" s="457"/>
      <c r="H124" s="457"/>
      <c r="I124" s="44" t="s">
        <v>370</v>
      </c>
      <c r="J124" s="457"/>
      <c r="K124" s="457"/>
      <c r="L124" s="458"/>
      <c r="M124" s="458"/>
      <c r="N124" s="44" t="s">
        <v>371</v>
      </c>
      <c r="O124" s="458"/>
      <c r="P124" s="458"/>
      <c r="Q124" s="549" t="str">
        <f>NDPL!$Q$1</f>
        <v>MARCH-2022</v>
      </c>
    </row>
    <row r="125" spans="1:17" ht="39.75" thickBot="1" thickTop="1">
      <c r="A125" s="475" t="s">
        <v>8</v>
      </c>
      <c r="B125" s="476" t="s">
        <v>9</v>
      </c>
      <c r="C125" s="477" t="s">
        <v>1</v>
      </c>
      <c r="D125" s="477" t="s">
        <v>2</v>
      </c>
      <c r="E125" s="477" t="s">
        <v>3</v>
      </c>
      <c r="F125" s="554" t="s">
        <v>10</v>
      </c>
      <c r="G125" s="475" t="str">
        <f>NDPL!G5</f>
        <v>FINAL READING 31/03/2022</v>
      </c>
      <c r="H125" s="477" t="str">
        <f>NDPL!H5</f>
        <v>INTIAL READING 01/03/2022</v>
      </c>
      <c r="I125" s="477" t="s">
        <v>4</v>
      </c>
      <c r="J125" s="477" t="s">
        <v>5</v>
      </c>
      <c r="K125" s="477" t="s">
        <v>6</v>
      </c>
      <c r="L125" s="475" t="str">
        <f>NDPL!G5</f>
        <v>FINAL READING 31/03/2022</v>
      </c>
      <c r="M125" s="477" t="str">
        <f>NDPL!H5</f>
        <v>INTIAL READING 01/03/2022</v>
      </c>
      <c r="N125" s="477" t="s">
        <v>4</v>
      </c>
      <c r="O125" s="477" t="s">
        <v>5</v>
      </c>
      <c r="P125" s="477" t="s">
        <v>6</v>
      </c>
      <c r="Q125" s="498" t="s">
        <v>284</v>
      </c>
    </row>
    <row r="126" spans="3:16" ht="18" thickBot="1" thickTop="1">
      <c r="C126" s="87"/>
      <c r="D126" s="87"/>
      <c r="E126" s="87"/>
      <c r="F126" s="552"/>
      <c r="L126" s="505"/>
      <c r="M126" s="505"/>
      <c r="N126" s="505"/>
      <c r="O126" s="505"/>
      <c r="P126" s="505"/>
    </row>
    <row r="127" spans="1:17" ht="18" customHeight="1" thickTop="1">
      <c r="A127" s="329"/>
      <c r="B127" s="330" t="s">
        <v>163</v>
      </c>
      <c r="C127" s="303"/>
      <c r="D127" s="88"/>
      <c r="E127" s="88"/>
      <c r="F127" s="299"/>
      <c r="G127" s="50"/>
      <c r="H127" s="435"/>
      <c r="I127" s="435"/>
      <c r="J127" s="435"/>
      <c r="K127" s="555"/>
      <c r="L127" s="507"/>
      <c r="M127" s="508"/>
      <c r="N127" s="508"/>
      <c r="O127" s="508"/>
      <c r="P127" s="509"/>
      <c r="Q127" s="504"/>
    </row>
    <row r="128" spans="1:17" ht="18">
      <c r="A128" s="302">
        <v>1</v>
      </c>
      <c r="B128" s="331" t="s">
        <v>164</v>
      </c>
      <c r="C128" s="312">
        <v>4865151</v>
      </c>
      <c r="D128" s="118" t="s">
        <v>12</v>
      </c>
      <c r="E128" s="91" t="s">
        <v>321</v>
      </c>
      <c r="F128" s="300">
        <v>-500</v>
      </c>
      <c r="G128" s="317">
        <v>21960</v>
      </c>
      <c r="H128" s="318">
        <v>21961</v>
      </c>
      <c r="I128" s="269">
        <f>G128-H128</f>
        <v>-1</v>
      </c>
      <c r="J128" s="269">
        <f>$F128*I128</f>
        <v>500</v>
      </c>
      <c r="K128" s="269">
        <f>J128/1000000</f>
        <v>0.0005</v>
      </c>
      <c r="L128" s="317">
        <v>4986</v>
      </c>
      <c r="M128" s="318">
        <v>4936</v>
      </c>
      <c r="N128" s="269">
        <f>L128-M128</f>
        <v>50</v>
      </c>
      <c r="O128" s="269">
        <f>$F128*N128</f>
        <v>-25000</v>
      </c>
      <c r="P128" s="269">
        <f>O128/1000000</f>
        <v>-0.025</v>
      </c>
      <c r="Q128" s="442"/>
    </row>
    <row r="129" spans="1:17" ht="18" customHeight="1">
      <c r="A129" s="302"/>
      <c r="B129" s="332" t="s">
        <v>39</v>
      </c>
      <c r="C129" s="312"/>
      <c r="D129" s="118"/>
      <c r="E129" s="118"/>
      <c r="F129" s="300"/>
      <c r="G129" s="317"/>
      <c r="H129" s="318"/>
      <c r="I129" s="269"/>
      <c r="J129" s="269"/>
      <c r="K129" s="269"/>
      <c r="L129" s="317"/>
      <c r="M129" s="318"/>
      <c r="N129" s="269"/>
      <c r="O129" s="269"/>
      <c r="P129" s="269"/>
      <c r="Q129" s="439"/>
    </row>
    <row r="130" spans="1:17" ht="18" customHeight="1">
      <c r="A130" s="302"/>
      <c r="B130" s="332" t="s">
        <v>110</v>
      </c>
      <c r="C130" s="312"/>
      <c r="D130" s="118"/>
      <c r="E130" s="118"/>
      <c r="F130" s="300"/>
      <c r="G130" s="317"/>
      <c r="H130" s="318"/>
      <c r="I130" s="269"/>
      <c r="J130" s="269"/>
      <c r="K130" s="269"/>
      <c r="L130" s="317"/>
      <c r="M130" s="318"/>
      <c r="N130" s="269"/>
      <c r="O130" s="269"/>
      <c r="P130" s="269"/>
      <c r="Q130" s="439"/>
    </row>
    <row r="131" spans="1:17" ht="18" customHeight="1">
      <c r="A131" s="302">
        <v>2</v>
      </c>
      <c r="B131" s="331" t="s">
        <v>111</v>
      </c>
      <c r="C131" s="312">
        <v>4865137</v>
      </c>
      <c r="D131" s="118" t="s">
        <v>12</v>
      </c>
      <c r="E131" s="91" t="s">
        <v>321</v>
      </c>
      <c r="F131" s="300">
        <v>-1000</v>
      </c>
      <c r="G131" s="317">
        <v>0</v>
      </c>
      <c r="H131" s="318">
        <v>0</v>
      </c>
      <c r="I131" s="269">
        <f>G131-H131</f>
        <v>0</v>
      </c>
      <c r="J131" s="269">
        <f>$F131*I131</f>
        <v>0</v>
      </c>
      <c r="K131" s="269">
        <f>J131/1000000</f>
        <v>0</v>
      </c>
      <c r="L131" s="317">
        <v>0</v>
      </c>
      <c r="M131" s="318">
        <v>0</v>
      </c>
      <c r="N131" s="269">
        <f>L131-M131</f>
        <v>0</v>
      </c>
      <c r="O131" s="269">
        <f>$F131*N131</f>
        <v>0</v>
      </c>
      <c r="P131" s="269">
        <f>O131/1000000</f>
        <v>0</v>
      </c>
      <c r="Q131" s="439"/>
    </row>
    <row r="132" spans="1:17" ht="18" customHeight="1">
      <c r="A132" s="302">
        <v>3</v>
      </c>
      <c r="B132" s="301" t="s">
        <v>112</v>
      </c>
      <c r="C132" s="312">
        <v>4864828</v>
      </c>
      <c r="D132" s="80" t="s">
        <v>12</v>
      </c>
      <c r="E132" s="91" t="s">
        <v>321</v>
      </c>
      <c r="F132" s="300">
        <v>-133.33</v>
      </c>
      <c r="G132" s="317">
        <v>992633</v>
      </c>
      <c r="H132" s="318">
        <v>992633</v>
      </c>
      <c r="I132" s="269">
        <f>G132-H132</f>
        <v>0</v>
      </c>
      <c r="J132" s="269">
        <f>$F132*I132</f>
        <v>0</v>
      </c>
      <c r="K132" s="269">
        <f>J132/1000000</f>
        <v>0</v>
      </c>
      <c r="L132" s="317">
        <v>12387</v>
      </c>
      <c r="M132" s="318">
        <v>12504</v>
      </c>
      <c r="N132" s="269">
        <f>L132-M132</f>
        <v>-117</v>
      </c>
      <c r="O132" s="269">
        <f>$F132*N132</f>
        <v>15599.61</v>
      </c>
      <c r="P132" s="269">
        <f>O132/1000000</f>
        <v>0.01559961</v>
      </c>
      <c r="Q132" s="439"/>
    </row>
    <row r="133" spans="1:17" ht="18" customHeight="1">
      <c r="A133" s="302">
        <v>4</v>
      </c>
      <c r="B133" s="331" t="s">
        <v>165</v>
      </c>
      <c r="C133" s="312">
        <v>4865135</v>
      </c>
      <c r="D133" s="118" t="s">
        <v>12</v>
      </c>
      <c r="E133" s="91" t="s">
        <v>321</v>
      </c>
      <c r="F133" s="300">
        <v>-1000</v>
      </c>
      <c r="G133" s="317">
        <v>0</v>
      </c>
      <c r="H133" s="318">
        <v>0</v>
      </c>
      <c r="I133" s="269">
        <f>G133-H133</f>
        <v>0</v>
      </c>
      <c r="J133" s="269">
        <f>$F133*I133</f>
        <v>0</v>
      </c>
      <c r="K133" s="269">
        <f>J133/1000000</f>
        <v>0</v>
      </c>
      <c r="L133" s="317">
        <v>0</v>
      </c>
      <c r="M133" s="318">
        <v>0</v>
      </c>
      <c r="N133" s="269">
        <f>L133-M133</f>
        <v>0</v>
      </c>
      <c r="O133" s="269">
        <f>$F133*N133</f>
        <v>0</v>
      </c>
      <c r="P133" s="269">
        <f>O133/1000000</f>
        <v>0</v>
      </c>
      <c r="Q133" s="439" t="s">
        <v>481</v>
      </c>
    </row>
    <row r="134" spans="1:17" ht="18" customHeight="1">
      <c r="A134" s="302">
        <v>5</v>
      </c>
      <c r="B134" s="331" t="s">
        <v>166</v>
      </c>
      <c r="C134" s="312">
        <v>4864845</v>
      </c>
      <c r="D134" s="118" t="s">
        <v>12</v>
      </c>
      <c r="E134" s="91" t="s">
        <v>321</v>
      </c>
      <c r="F134" s="300">
        <v>-1000</v>
      </c>
      <c r="G134" s="317">
        <v>1270</v>
      </c>
      <c r="H134" s="318">
        <v>1291</v>
      </c>
      <c r="I134" s="269">
        <f>G134-H134</f>
        <v>-21</v>
      </c>
      <c r="J134" s="269">
        <f>$F134*I134</f>
        <v>21000</v>
      </c>
      <c r="K134" s="269">
        <f>J134/1000000</f>
        <v>0.021</v>
      </c>
      <c r="L134" s="317">
        <v>999334</v>
      </c>
      <c r="M134" s="318">
        <v>999335</v>
      </c>
      <c r="N134" s="269">
        <f>L134-M134</f>
        <v>-1</v>
      </c>
      <c r="O134" s="269">
        <f>$F134*N134</f>
        <v>1000</v>
      </c>
      <c r="P134" s="269">
        <f>O134/1000000</f>
        <v>0.001</v>
      </c>
      <c r="Q134" s="439"/>
    </row>
    <row r="135" spans="1:17" ht="18" customHeight="1">
      <c r="A135" s="302"/>
      <c r="B135" s="333" t="s">
        <v>167</v>
      </c>
      <c r="C135" s="312"/>
      <c r="D135" s="80"/>
      <c r="E135" s="80"/>
      <c r="F135" s="300"/>
      <c r="G135" s="317"/>
      <c r="H135" s="318"/>
      <c r="I135" s="269"/>
      <c r="J135" s="269"/>
      <c r="K135" s="269"/>
      <c r="L135" s="317"/>
      <c r="M135" s="318"/>
      <c r="N135" s="269"/>
      <c r="O135" s="269"/>
      <c r="P135" s="269"/>
      <c r="Q135" s="439"/>
    </row>
    <row r="136" spans="1:17" ht="18" customHeight="1">
      <c r="A136" s="302"/>
      <c r="B136" s="333" t="s">
        <v>102</v>
      </c>
      <c r="C136" s="312"/>
      <c r="D136" s="80"/>
      <c r="E136" s="80"/>
      <c r="F136" s="300"/>
      <c r="G136" s="317"/>
      <c r="H136" s="318"/>
      <c r="I136" s="269"/>
      <c r="J136" s="269"/>
      <c r="K136" s="269"/>
      <c r="L136" s="317"/>
      <c r="M136" s="318"/>
      <c r="N136" s="269"/>
      <c r="O136" s="269"/>
      <c r="P136" s="269"/>
      <c r="Q136" s="439"/>
    </row>
    <row r="137" spans="1:17" s="465" customFormat="1" ht="18">
      <c r="A137" s="448">
        <v>6</v>
      </c>
      <c r="B137" s="449" t="s">
        <v>373</v>
      </c>
      <c r="C137" s="450">
        <v>4864955</v>
      </c>
      <c r="D137" s="155" t="s">
        <v>12</v>
      </c>
      <c r="E137" s="156" t="s">
        <v>321</v>
      </c>
      <c r="F137" s="451">
        <v>-1000</v>
      </c>
      <c r="G137" s="317">
        <v>990801</v>
      </c>
      <c r="H137" s="263">
        <v>991039</v>
      </c>
      <c r="I137" s="423">
        <f>G137-H137</f>
        <v>-238</v>
      </c>
      <c r="J137" s="423">
        <f>$F137*I137</f>
        <v>238000</v>
      </c>
      <c r="K137" s="423">
        <f>J137/1000000</f>
        <v>0.238</v>
      </c>
      <c r="L137" s="317">
        <v>2284</v>
      </c>
      <c r="M137" s="263">
        <v>2284</v>
      </c>
      <c r="N137" s="423">
        <f>L137-M137</f>
        <v>0</v>
      </c>
      <c r="O137" s="423">
        <f>$F137*N137</f>
        <v>0</v>
      </c>
      <c r="P137" s="423">
        <f>O137/1000000</f>
        <v>0</v>
      </c>
      <c r="Q137" s="648"/>
    </row>
    <row r="138" spans="1:17" ht="18">
      <c r="A138" s="302">
        <v>7</v>
      </c>
      <c r="B138" s="331" t="s">
        <v>168</v>
      </c>
      <c r="C138" s="312">
        <v>4864820</v>
      </c>
      <c r="D138" s="118" t="s">
        <v>12</v>
      </c>
      <c r="E138" s="91" t="s">
        <v>321</v>
      </c>
      <c r="F138" s="300">
        <v>-160</v>
      </c>
      <c r="G138" s="317">
        <v>3037</v>
      </c>
      <c r="H138" s="263">
        <v>3183</v>
      </c>
      <c r="I138" s="269">
        <f>G138-H138</f>
        <v>-146</v>
      </c>
      <c r="J138" s="269">
        <f>$F138*I138</f>
        <v>23360</v>
      </c>
      <c r="K138" s="269">
        <f>J138/1000000</f>
        <v>0.02336</v>
      </c>
      <c r="L138" s="317">
        <v>31955</v>
      </c>
      <c r="M138" s="263">
        <v>31975</v>
      </c>
      <c r="N138" s="269">
        <f>L138-M138</f>
        <v>-20</v>
      </c>
      <c r="O138" s="269">
        <f>$F138*N138</f>
        <v>3200</v>
      </c>
      <c r="P138" s="269">
        <f>O138/1000000</f>
        <v>0.0032</v>
      </c>
      <c r="Q138" s="649"/>
    </row>
    <row r="139" spans="1:17" ht="18" customHeight="1">
      <c r="A139" s="302">
        <v>8</v>
      </c>
      <c r="B139" s="331" t="s">
        <v>169</v>
      </c>
      <c r="C139" s="312">
        <v>4864811</v>
      </c>
      <c r="D139" s="118" t="s">
        <v>12</v>
      </c>
      <c r="E139" s="91" t="s">
        <v>321</v>
      </c>
      <c r="F139" s="300">
        <v>-200</v>
      </c>
      <c r="G139" s="317">
        <v>3796</v>
      </c>
      <c r="H139" s="263">
        <v>3814</v>
      </c>
      <c r="I139" s="269">
        <f>G139-H139</f>
        <v>-18</v>
      </c>
      <c r="J139" s="269">
        <f>$F139*I139</f>
        <v>3600</v>
      </c>
      <c r="K139" s="269">
        <f>J139/1000000</f>
        <v>0.0036</v>
      </c>
      <c r="L139" s="317">
        <v>11192</v>
      </c>
      <c r="M139" s="263">
        <v>10967</v>
      </c>
      <c r="N139" s="269">
        <f>L139-M139</f>
        <v>225</v>
      </c>
      <c r="O139" s="269">
        <f>$F139*N139</f>
        <v>-45000</v>
      </c>
      <c r="P139" s="269">
        <f>O139/1000000</f>
        <v>-0.045</v>
      </c>
      <c r="Q139" s="439"/>
    </row>
    <row r="140" spans="1:17" ht="18" customHeight="1">
      <c r="A140" s="302">
        <v>9</v>
      </c>
      <c r="B140" s="331" t="s">
        <v>382</v>
      </c>
      <c r="C140" s="312">
        <v>4864961</v>
      </c>
      <c r="D140" s="118" t="s">
        <v>12</v>
      </c>
      <c r="E140" s="91" t="s">
        <v>321</v>
      </c>
      <c r="F140" s="300">
        <v>-1000</v>
      </c>
      <c r="G140" s="317">
        <v>972026</v>
      </c>
      <c r="H140" s="263">
        <v>972576</v>
      </c>
      <c r="I140" s="269">
        <f>G140-H140</f>
        <v>-550</v>
      </c>
      <c r="J140" s="269">
        <f>$F140*I140</f>
        <v>550000</v>
      </c>
      <c r="K140" s="269">
        <f>J140/1000000</f>
        <v>0.55</v>
      </c>
      <c r="L140" s="317">
        <v>999295</v>
      </c>
      <c r="M140" s="263">
        <v>999295</v>
      </c>
      <c r="N140" s="269">
        <f>L140-M140</f>
        <v>0</v>
      </c>
      <c r="O140" s="269">
        <f>$F140*N140</f>
        <v>0</v>
      </c>
      <c r="P140" s="269">
        <f>O140/1000000</f>
        <v>0</v>
      </c>
      <c r="Q140" s="425"/>
    </row>
    <row r="141" spans="1:17" ht="18" customHeight="1">
      <c r="A141" s="302"/>
      <c r="B141" s="332" t="s">
        <v>102</v>
      </c>
      <c r="C141" s="312"/>
      <c r="D141" s="118"/>
      <c r="E141" s="118"/>
      <c r="F141" s="300"/>
      <c r="G141" s="317"/>
      <c r="H141" s="318"/>
      <c r="I141" s="269"/>
      <c r="J141" s="269"/>
      <c r="K141" s="269"/>
      <c r="L141" s="317"/>
      <c r="M141" s="318"/>
      <c r="N141" s="269"/>
      <c r="O141" s="269"/>
      <c r="P141" s="269"/>
      <c r="Q141" s="439"/>
    </row>
    <row r="142" spans="1:17" ht="18" customHeight="1">
      <c r="A142" s="302">
        <v>10</v>
      </c>
      <c r="B142" s="331" t="s">
        <v>170</v>
      </c>
      <c r="C142" s="312">
        <v>4902580</v>
      </c>
      <c r="D142" s="118" t="s">
        <v>12</v>
      </c>
      <c r="E142" s="91" t="s">
        <v>321</v>
      </c>
      <c r="F142" s="300">
        <v>-100</v>
      </c>
      <c r="G142" s="317">
        <v>999866</v>
      </c>
      <c r="H142" s="318">
        <v>999863</v>
      </c>
      <c r="I142" s="269">
        <f>G142-H142</f>
        <v>3</v>
      </c>
      <c r="J142" s="269">
        <f>$F142*I142</f>
        <v>-300</v>
      </c>
      <c r="K142" s="269">
        <f>J142/1000000</f>
        <v>-0.0003</v>
      </c>
      <c r="L142" s="317">
        <v>1000022</v>
      </c>
      <c r="M142" s="318">
        <v>999996</v>
      </c>
      <c r="N142" s="269">
        <f>L142-M142</f>
        <v>26</v>
      </c>
      <c r="O142" s="269">
        <f>$F142*N142</f>
        <v>-2600</v>
      </c>
      <c r="P142" s="269">
        <f>O142/1000000</f>
        <v>-0.0026</v>
      </c>
      <c r="Q142" s="439"/>
    </row>
    <row r="143" spans="1:17" ht="18" customHeight="1">
      <c r="A143" s="302">
        <v>11</v>
      </c>
      <c r="B143" s="331" t="s">
        <v>171</v>
      </c>
      <c r="C143" s="312">
        <v>4902544</v>
      </c>
      <c r="D143" s="118" t="s">
        <v>12</v>
      </c>
      <c r="E143" s="91" t="s">
        <v>321</v>
      </c>
      <c r="F143" s="300">
        <v>-100</v>
      </c>
      <c r="G143" s="317">
        <v>3737</v>
      </c>
      <c r="H143" s="318">
        <v>3836</v>
      </c>
      <c r="I143" s="269">
        <f>G143-H143</f>
        <v>-99</v>
      </c>
      <c r="J143" s="269">
        <f>$F143*I143</f>
        <v>9900</v>
      </c>
      <c r="K143" s="269">
        <f>J143/1000000</f>
        <v>0.0099</v>
      </c>
      <c r="L143" s="317">
        <v>1669</v>
      </c>
      <c r="M143" s="318">
        <v>1595</v>
      </c>
      <c r="N143" s="269">
        <f>L143-M143</f>
        <v>74</v>
      </c>
      <c r="O143" s="269">
        <f>$F143*N143</f>
        <v>-7400</v>
      </c>
      <c r="P143" s="269">
        <f>O143/1000000</f>
        <v>-0.0074</v>
      </c>
      <c r="Q143" s="439"/>
    </row>
    <row r="144" spans="1:17" ht="18">
      <c r="A144" s="448">
        <v>12</v>
      </c>
      <c r="B144" s="449" t="s">
        <v>172</v>
      </c>
      <c r="C144" s="450">
        <v>5269199</v>
      </c>
      <c r="D144" s="155" t="s">
        <v>12</v>
      </c>
      <c r="E144" s="156" t="s">
        <v>321</v>
      </c>
      <c r="F144" s="451">
        <v>-100</v>
      </c>
      <c r="G144" s="262">
        <v>1213</v>
      </c>
      <c r="H144" s="263">
        <v>1213</v>
      </c>
      <c r="I144" s="423">
        <f>G144-H144</f>
        <v>0</v>
      </c>
      <c r="J144" s="423">
        <f>$F144*I144</f>
        <v>0</v>
      </c>
      <c r="K144" s="423">
        <f>J144/1000000</f>
        <v>0</v>
      </c>
      <c r="L144" s="262">
        <v>70842</v>
      </c>
      <c r="M144" s="263">
        <v>70842</v>
      </c>
      <c r="N144" s="423">
        <f>L144-M144</f>
        <v>0</v>
      </c>
      <c r="O144" s="423">
        <f>$F144*N144</f>
        <v>0</v>
      </c>
      <c r="P144" s="423">
        <f>O144/1000000</f>
        <v>0</v>
      </c>
      <c r="Q144" s="442"/>
    </row>
    <row r="145" spans="1:17" ht="18" customHeight="1">
      <c r="A145" s="302"/>
      <c r="B145" s="333" t="s">
        <v>167</v>
      </c>
      <c r="C145" s="312"/>
      <c r="D145" s="80"/>
      <c r="E145" s="80"/>
      <c r="F145" s="296"/>
      <c r="G145" s="317"/>
      <c r="H145" s="318"/>
      <c r="I145" s="269"/>
      <c r="J145" s="269"/>
      <c r="K145" s="269"/>
      <c r="L145" s="317"/>
      <c r="M145" s="318"/>
      <c r="N145" s="269"/>
      <c r="O145" s="269"/>
      <c r="P145" s="269"/>
      <c r="Q145" s="439"/>
    </row>
    <row r="146" spans="1:17" ht="18" customHeight="1">
      <c r="A146" s="302"/>
      <c r="B146" s="332" t="s">
        <v>173</v>
      </c>
      <c r="C146" s="312"/>
      <c r="D146" s="118"/>
      <c r="E146" s="118"/>
      <c r="F146" s="296"/>
      <c r="G146" s="317"/>
      <c r="H146" s="318"/>
      <c r="I146" s="269"/>
      <c r="J146" s="269"/>
      <c r="K146" s="269"/>
      <c r="L146" s="317"/>
      <c r="M146" s="318"/>
      <c r="N146" s="269"/>
      <c r="O146" s="269"/>
      <c r="P146" s="269"/>
      <c r="Q146" s="439"/>
    </row>
    <row r="147" spans="1:17" ht="18" customHeight="1">
      <c r="A147" s="302">
        <v>13</v>
      </c>
      <c r="B147" s="331" t="s">
        <v>372</v>
      </c>
      <c r="C147" s="312">
        <v>4865154</v>
      </c>
      <c r="D147" s="118" t="s">
        <v>12</v>
      </c>
      <c r="E147" s="91" t="s">
        <v>321</v>
      </c>
      <c r="F147" s="300">
        <v>625</v>
      </c>
      <c r="G147" s="317">
        <v>0</v>
      </c>
      <c r="H147" s="318">
        <v>0</v>
      </c>
      <c r="I147" s="269">
        <f>G147-H147</f>
        <v>0</v>
      </c>
      <c r="J147" s="269">
        <f>$F147*I147</f>
        <v>0</v>
      </c>
      <c r="K147" s="269">
        <f>J147/1000000</f>
        <v>0</v>
      </c>
      <c r="L147" s="317">
        <v>0</v>
      </c>
      <c r="M147" s="318">
        <v>0</v>
      </c>
      <c r="N147" s="269">
        <f>L147-M147</f>
        <v>0</v>
      </c>
      <c r="O147" s="269">
        <f>$F147*N147</f>
        <v>0</v>
      </c>
      <c r="P147" s="269">
        <f>O147/1000000</f>
        <v>0</v>
      </c>
      <c r="Q147" s="455"/>
    </row>
    <row r="148" spans="1:17" ht="18" customHeight="1">
      <c r="A148" s="302">
        <v>14</v>
      </c>
      <c r="B148" s="331" t="s">
        <v>375</v>
      </c>
      <c r="C148" s="312">
        <v>4865114</v>
      </c>
      <c r="D148" s="118" t="s">
        <v>12</v>
      </c>
      <c r="E148" s="91" t="s">
        <v>321</v>
      </c>
      <c r="F148" s="300">
        <v>833.33</v>
      </c>
      <c r="G148" s="317">
        <v>0</v>
      </c>
      <c r="H148" s="318">
        <v>0</v>
      </c>
      <c r="I148" s="440">
        <f>G148-H148</f>
        <v>0</v>
      </c>
      <c r="J148" s="440">
        <f>$F148*I148</f>
        <v>0</v>
      </c>
      <c r="K148" s="440">
        <f>J148/1000000</f>
        <v>0</v>
      </c>
      <c r="L148" s="317">
        <v>999871</v>
      </c>
      <c r="M148" s="318">
        <v>1000000</v>
      </c>
      <c r="N148" s="263">
        <f>L148-M148</f>
        <v>-129</v>
      </c>
      <c r="O148" s="263">
        <f>$F148*N148</f>
        <v>-107499.57</v>
      </c>
      <c r="P148" s="263">
        <f>O148/1000000</f>
        <v>-0.10749957</v>
      </c>
      <c r="Q148" s="447"/>
    </row>
    <row r="149" spans="1:17" ht="18" customHeight="1">
      <c r="A149" s="302">
        <v>15</v>
      </c>
      <c r="B149" s="331" t="s">
        <v>110</v>
      </c>
      <c r="C149" s="312">
        <v>4902508</v>
      </c>
      <c r="D149" s="118" t="s">
        <v>12</v>
      </c>
      <c r="E149" s="91" t="s">
        <v>321</v>
      </c>
      <c r="F149" s="300">
        <v>833.33</v>
      </c>
      <c r="G149" s="317">
        <v>999904</v>
      </c>
      <c r="H149" s="318">
        <v>999904</v>
      </c>
      <c r="I149" s="269">
        <f>G149-H149</f>
        <v>0</v>
      </c>
      <c r="J149" s="269">
        <f>$F149*I149</f>
        <v>0</v>
      </c>
      <c r="K149" s="269">
        <f>J149/1000000</f>
        <v>0</v>
      </c>
      <c r="L149" s="317">
        <v>999741</v>
      </c>
      <c r="M149" s="318">
        <v>999741</v>
      </c>
      <c r="N149" s="269">
        <f>L149-M149</f>
        <v>0</v>
      </c>
      <c r="O149" s="269">
        <f>$F149*N149</f>
        <v>0</v>
      </c>
      <c r="P149" s="269">
        <f>O149/1000000</f>
        <v>0</v>
      </c>
      <c r="Q149" s="439"/>
    </row>
    <row r="150" spans="1:17" ht="18" customHeight="1">
      <c r="A150" s="302"/>
      <c r="B150" s="332" t="s">
        <v>174</v>
      </c>
      <c r="C150" s="312"/>
      <c r="D150" s="118"/>
      <c r="E150" s="118"/>
      <c r="F150" s="300"/>
      <c r="G150" s="317"/>
      <c r="H150" s="318"/>
      <c r="I150" s="269"/>
      <c r="J150" s="269"/>
      <c r="K150" s="269"/>
      <c r="L150" s="317"/>
      <c r="M150" s="318"/>
      <c r="N150" s="269"/>
      <c r="O150" s="269"/>
      <c r="P150" s="269"/>
      <c r="Q150" s="439"/>
    </row>
    <row r="151" spans="1:17" ht="18" customHeight="1">
      <c r="A151" s="302">
        <v>16</v>
      </c>
      <c r="B151" s="331" t="s">
        <v>458</v>
      </c>
      <c r="C151" s="312">
        <v>4864850</v>
      </c>
      <c r="D151" s="118" t="s">
        <v>12</v>
      </c>
      <c r="E151" s="91" t="s">
        <v>321</v>
      </c>
      <c r="F151" s="300">
        <v>-625</v>
      </c>
      <c r="G151" s="317">
        <v>449</v>
      </c>
      <c r="H151" s="318">
        <v>422</v>
      </c>
      <c r="I151" s="269">
        <f>G151-H151</f>
        <v>27</v>
      </c>
      <c r="J151" s="269">
        <f>$F151*I151</f>
        <v>-16875</v>
      </c>
      <c r="K151" s="269">
        <f>J151/1000000</f>
        <v>-0.016875</v>
      </c>
      <c r="L151" s="317">
        <v>1395</v>
      </c>
      <c r="M151" s="318">
        <v>1290</v>
      </c>
      <c r="N151" s="269">
        <f>L151-M151</f>
        <v>105</v>
      </c>
      <c r="O151" s="269">
        <f>$F151*N151</f>
        <v>-65625</v>
      </c>
      <c r="P151" s="269">
        <f>O151/1000000</f>
        <v>-0.065625</v>
      </c>
      <c r="Q151" s="439"/>
    </row>
    <row r="152" spans="1:17" ht="18" customHeight="1">
      <c r="A152" s="302"/>
      <c r="B152" s="333" t="s">
        <v>46</v>
      </c>
      <c r="C152" s="300"/>
      <c r="D152" s="80"/>
      <c r="E152" s="80"/>
      <c r="F152" s="300"/>
      <c r="G152" s="317"/>
      <c r="H152" s="318"/>
      <c r="I152" s="269"/>
      <c r="J152" s="269"/>
      <c r="K152" s="269"/>
      <c r="L152" s="317"/>
      <c r="M152" s="318"/>
      <c r="N152" s="269"/>
      <c r="O152" s="269"/>
      <c r="P152" s="269"/>
      <c r="Q152" s="439"/>
    </row>
    <row r="153" spans="1:17" ht="18" customHeight="1">
      <c r="A153" s="302"/>
      <c r="B153" s="333" t="s">
        <v>47</v>
      </c>
      <c r="C153" s="300"/>
      <c r="D153" s="80"/>
      <c r="E153" s="80"/>
      <c r="F153" s="300"/>
      <c r="G153" s="317"/>
      <c r="H153" s="318"/>
      <c r="I153" s="269"/>
      <c r="J153" s="269"/>
      <c r="K153" s="269"/>
      <c r="L153" s="317"/>
      <c r="M153" s="318"/>
      <c r="N153" s="269"/>
      <c r="O153" s="269"/>
      <c r="P153" s="269"/>
      <c r="Q153" s="439"/>
    </row>
    <row r="154" spans="1:17" ht="18" customHeight="1">
      <c r="A154" s="302"/>
      <c r="B154" s="333" t="s">
        <v>48</v>
      </c>
      <c r="C154" s="300"/>
      <c r="D154" s="80"/>
      <c r="E154" s="80"/>
      <c r="F154" s="300"/>
      <c r="G154" s="317"/>
      <c r="H154" s="318"/>
      <c r="I154" s="269"/>
      <c r="J154" s="269"/>
      <c r="K154" s="269"/>
      <c r="L154" s="317"/>
      <c r="M154" s="318"/>
      <c r="N154" s="269"/>
      <c r="O154" s="269"/>
      <c r="P154" s="269"/>
      <c r="Q154" s="439"/>
    </row>
    <row r="155" spans="1:17" ht="17.25" customHeight="1">
      <c r="A155" s="302">
        <v>17</v>
      </c>
      <c r="B155" s="331" t="s">
        <v>49</v>
      </c>
      <c r="C155" s="312">
        <v>4902572</v>
      </c>
      <c r="D155" s="118" t="s">
        <v>12</v>
      </c>
      <c r="E155" s="91" t="s">
        <v>321</v>
      </c>
      <c r="F155" s="300">
        <v>-100</v>
      </c>
      <c r="G155" s="317">
        <v>0</v>
      </c>
      <c r="H155" s="318">
        <v>0</v>
      </c>
      <c r="I155" s="269">
        <f>G155-H155</f>
        <v>0</v>
      </c>
      <c r="J155" s="269">
        <f>$F155*I155</f>
        <v>0</v>
      </c>
      <c r="K155" s="269">
        <f>J155/1000000</f>
        <v>0</v>
      </c>
      <c r="L155" s="317">
        <v>0</v>
      </c>
      <c r="M155" s="318">
        <v>0</v>
      </c>
      <c r="N155" s="269">
        <f>L155-M155</f>
        <v>0</v>
      </c>
      <c r="O155" s="269">
        <f>$F155*N155</f>
        <v>0</v>
      </c>
      <c r="P155" s="269">
        <f>O155/1000000</f>
        <v>0</v>
      </c>
      <c r="Q155" s="736"/>
    </row>
    <row r="156" spans="1:17" ht="18" customHeight="1">
      <c r="A156" s="302">
        <v>18</v>
      </c>
      <c r="B156" s="331" t="s">
        <v>50</v>
      </c>
      <c r="C156" s="312">
        <v>4902541</v>
      </c>
      <c r="D156" s="118" t="s">
        <v>12</v>
      </c>
      <c r="E156" s="91" t="s">
        <v>321</v>
      </c>
      <c r="F156" s="300">
        <v>-100</v>
      </c>
      <c r="G156" s="317">
        <v>999482</v>
      </c>
      <c r="H156" s="318">
        <v>999482</v>
      </c>
      <c r="I156" s="269">
        <f>G156-H156</f>
        <v>0</v>
      </c>
      <c r="J156" s="269">
        <f>$F156*I156</f>
        <v>0</v>
      </c>
      <c r="K156" s="269">
        <f>J156/1000000</f>
        <v>0</v>
      </c>
      <c r="L156" s="317">
        <v>999486</v>
      </c>
      <c r="M156" s="318">
        <v>999486</v>
      </c>
      <c r="N156" s="269">
        <f>L156-M156</f>
        <v>0</v>
      </c>
      <c r="O156" s="269">
        <f>$F156*N156</f>
        <v>0</v>
      </c>
      <c r="P156" s="269">
        <f>O156/1000000</f>
        <v>0</v>
      </c>
      <c r="Q156" s="439"/>
    </row>
    <row r="157" spans="1:17" ht="18" customHeight="1">
      <c r="A157" s="302">
        <v>19</v>
      </c>
      <c r="B157" s="331" t="s">
        <v>51</v>
      </c>
      <c r="C157" s="312">
        <v>4902539</v>
      </c>
      <c r="D157" s="118" t="s">
        <v>12</v>
      </c>
      <c r="E157" s="91" t="s">
        <v>321</v>
      </c>
      <c r="F157" s="300">
        <v>-100</v>
      </c>
      <c r="G157" s="317">
        <v>3156</v>
      </c>
      <c r="H157" s="318">
        <v>3182</v>
      </c>
      <c r="I157" s="269">
        <f>G157-H157</f>
        <v>-26</v>
      </c>
      <c r="J157" s="269">
        <f>$F157*I157</f>
        <v>2600</v>
      </c>
      <c r="K157" s="269">
        <f>J157/1000000</f>
        <v>0.0026</v>
      </c>
      <c r="L157" s="317">
        <v>32995</v>
      </c>
      <c r="M157" s="318">
        <v>32907</v>
      </c>
      <c r="N157" s="269">
        <f>L157-M157</f>
        <v>88</v>
      </c>
      <c r="O157" s="269">
        <f>$F157*N157</f>
        <v>-8800</v>
      </c>
      <c r="P157" s="269">
        <f>O157/1000000</f>
        <v>-0.0088</v>
      </c>
      <c r="Q157" s="439"/>
    </row>
    <row r="158" spans="1:17" ht="18" customHeight="1">
      <c r="A158" s="302"/>
      <c r="B158" s="332" t="s">
        <v>52</v>
      </c>
      <c r="C158" s="312"/>
      <c r="D158" s="118"/>
      <c r="E158" s="118"/>
      <c r="F158" s="300"/>
      <c r="G158" s="317"/>
      <c r="H158" s="318"/>
      <c r="I158" s="269"/>
      <c r="J158" s="269"/>
      <c r="K158" s="269"/>
      <c r="L158" s="317"/>
      <c r="M158" s="318"/>
      <c r="N158" s="269"/>
      <c r="O158" s="269"/>
      <c r="P158" s="269"/>
      <c r="Q158" s="439"/>
    </row>
    <row r="159" spans="1:17" ht="18" customHeight="1">
      <c r="A159" s="302">
        <v>20</v>
      </c>
      <c r="B159" s="331" t="s">
        <v>53</v>
      </c>
      <c r="C159" s="312">
        <v>4902591</v>
      </c>
      <c r="D159" s="118" t="s">
        <v>12</v>
      </c>
      <c r="E159" s="91" t="s">
        <v>321</v>
      </c>
      <c r="F159" s="300">
        <v>-1333</v>
      </c>
      <c r="G159" s="317">
        <v>754</v>
      </c>
      <c r="H159" s="318">
        <v>755</v>
      </c>
      <c r="I159" s="269">
        <f aca="true" t="shared" si="24" ref="I159:I164">G159-H159</f>
        <v>-1</v>
      </c>
      <c r="J159" s="269">
        <f aca="true" t="shared" si="25" ref="J159:J164">$F159*I159</f>
        <v>1333</v>
      </c>
      <c r="K159" s="269">
        <f aca="true" t="shared" si="26" ref="K159:K164">J159/1000000</f>
        <v>0.001333</v>
      </c>
      <c r="L159" s="317">
        <v>596</v>
      </c>
      <c r="M159" s="318">
        <v>597</v>
      </c>
      <c r="N159" s="269">
        <f aca="true" t="shared" si="27" ref="N159:N164">L159-M159</f>
        <v>-1</v>
      </c>
      <c r="O159" s="269">
        <f aca="true" t="shared" si="28" ref="O159:O164">$F159*N159</f>
        <v>1333</v>
      </c>
      <c r="P159" s="269">
        <f aca="true" t="shared" si="29" ref="P159:P164">O159/1000000</f>
        <v>0.001333</v>
      </c>
      <c r="Q159" s="439"/>
    </row>
    <row r="160" spans="1:17" ht="18" customHeight="1">
      <c r="A160" s="302">
        <v>21</v>
      </c>
      <c r="B160" s="331" t="s">
        <v>54</v>
      </c>
      <c r="C160" s="312">
        <v>4902528</v>
      </c>
      <c r="D160" s="118" t="s">
        <v>12</v>
      </c>
      <c r="E160" s="91" t="s">
        <v>321</v>
      </c>
      <c r="F160" s="300">
        <v>-100</v>
      </c>
      <c r="G160" s="317">
        <v>0</v>
      </c>
      <c r="H160" s="318">
        <v>0</v>
      </c>
      <c r="I160" s="269">
        <f>G160-H160</f>
        <v>0</v>
      </c>
      <c r="J160" s="269">
        <f>$F160*I160</f>
        <v>0</v>
      </c>
      <c r="K160" s="269">
        <f>J160/1000000</f>
        <v>0</v>
      </c>
      <c r="L160" s="317">
        <v>14</v>
      </c>
      <c r="M160" s="318">
        <v>14</v>
      </c>
      <c r="N160" s="269">
        <f>L160-M160</f>
        <v>0</v>
      </c>
      <c r="O160" s="269">
        <f>$F160*N160</f>
        <v>0</v>
      </c>
      <c r="P160" s="269">
        <f>O160/1000000</f>
        <v>0</v>
      </c>
      <c r="Q160" s="439"/>
    </row>
    <row r="161" spans="1:17" ht="18" customHeight="1">
      <c r="A161" s="302">
        <v>22</v>
      </c>
      <c r="B161" s="331" t="s">
        <v>55</v>
      </c>
      <c r="C161" s="312">
        <v>4902523</v>
      </c>
      <c r="D161" s="118" t="s">
        <v>12</v>
      </c>
      <c r="E161" s="91" t="s">
        <v>321</v>
      </c>
      <c r="F161" s="300">
        <v>-100</v>
      </c>
      <c r="G161" s="317">
        <v>999815</v>
      </c>
      <c r="H161" s="318">
        <v>999815</v>
      </c>
      <c r="I161" s="269">
        <f t="shared" si="24"/>
        <v>0</v>
      </c>
      <c r="J161" s="269">
        <f t="shared" si="25"/>
        <v>0</v>
      </c>
      <c r="K161" s="269">
        <f t="shared" si="26"/>
        <v>0</v>
      </c>
      <c r="L161" s="317">
        <v>999943</v>
      </c>
      <c r="M161" s="318">
        <v>999943</v>
      </c>
      <c r="N161" s="269">
        <f t="shared" si="27"/>
        <v>0</v>
      </c>
      <c r="O161" s="269">
        <f t="shared" si="28"/>
        <v>0</v>
      </c>
      <c r="P161" s="269">
        <f t="shared" si="29"/>
        <v>0</v>
      </c>
      <c r="Q161" s="439"/>
    </row>
    <row r="162" spans="1:17" ht="18" customHeight="1">
      <c r="A162" s="302">
        <v>23</v>
      </c>
      <c r="B162" s="331" t="s">
        <v>56</v>
      </c>
      <c r="C162" s="312">
        <v>4865089</v>
      </c>
      <c r="D162" s="118" t="s">
        <v>12</v>
      </c>
      <c r="E162" s="91" t="s">
        <v>321</v>
      </c>
      <c r="F162" s="300">
        <v>-100</v>
      </c>
      <c r="G162" s="317">
        <v>0</v>
      </c>
      <c r="H162" s="318">
        <v>0</v>
      </c>
      <c r="I162" s="269">
        <f t="shared" si="24"/>
        <v>0</v>
      </c>
      <c r="J162" s="269">
        <f t="shared" si="25"/>
        <v>0</v>
      </c>
      <c r="K162" s="269">
        <f t="shared" si="26"/>
        <v>0</v>
      </c>
      <c r="L162" s="317">
        <v>0</v>
      </c>
      <c r="M162" s="318">
        <v>0</v>
      </c>
      <c r="N162" s="269">
        <f t="shared" si="27"/>
        <v>0</v>
      </c>
      <c r="O162" s="269">
        <f t="shared" si="28"/>
        <v>0</v>
      </c>
      <c r="P162" s="269">
        <f t="shared" si="29"/>
        <v>0</v>
      </c>
      <c r="Q162" s="439"/>
    </row>
    <row r="163" spans="1:17" ht="18" customHeight="1">
      <c r="A163" s="302">
        <v>24</v>
      </c>
      <c r="B163" s="301" t="s">
        <v>57</v>
      </c>
      <c r="C163" s="300">
        <v>4902548</v>
      </c>
      <c r="D163" s="80" t="s">
        <v>12</v>
      </c>
      <c r="E163" s="91" t="s">
        <v>321</v>
      </c>
      <c r="F163" s="693">
        <v>-100</v>
      </c>
      <c r="G163" s="317">
        <v>0</v>
      </c>
      <c r="H163" s="318">
        <v>0</v>
      </c>
      <c r="I163" s="269">
        <f t="shared" si="24"/>
        <v>0</v>
      </c>
      <c r="J163" s="269">
        <f t="shared" si="25"/>
        <v>0</v>
      </c>
      <c r="K163" s="269">
        <f t="shared" si="26"/>
        <v>0</v>
      </c>
      <c r="L163" s="317">
        <v>0</v>
      </c>
      <c r="M163" s="318">
        <v>0</v>
      </c>
      <c r="N163" s="269">
        <f t="shared" si="27"/>
        <v>0</v>
      </c>
      <c r="O163" s="269">
        <f t="shared" si="28"/>
        <v>0</v>
      </c>
      <c r="P163" s="269">
        <f t="shared" si="29"/>
        <v>0</v>
      </c>
      <c r="Q163" s="439"/>
    </row>
    <row r="164" spans="1:17" ht="18" customHeight="1">
      <c r="A164" s="302">
        <v>25</v>
      </c>
      <c r="B164" s="301" t="s">
        <v>58</v>
      </c>
      <c r="C164" s="300">
        <v>4902564</v>
      </c>
      <c r="D164" s="80" t="s">
        <v>12</v>
      </c>
      <c r="E164" s="91" t="s">
        <v>321</v>
      </c>
      <c r="F164" s="300">
        <v>-100</v>
      </c>
      <c r="G164" s="317">
        <v>1925</v>
      </c>
      <c r="H164" s="318">
        <v>1929</v>
      </c>
      <c r="I164" s="269">
        <f t="shared" si="24"/>
        <v>-4</v>
      </c>
      <c r="J164" s="269">
        <f t="shared" si="25"/>
        <v>400</v>
      </c>
      <c r="K164" s="269">
        <f t="shared" si="26"/>
        <v>0.0004</v>
      </c>
      <c r="L164" s="317">
        <v>5423</v>
      </c>
      <c r="M164" s="318">
        <v>5194</v>
      </c>
      <c r="N164" s="269">
        <f t="shared" si="27"/>
        <v>229</v>
      </c>
      <c r="O164" s="269">
        <f t="shared" si="28"/>
        <v>-22900</v>
      </c>
      <c r="P164" s="269">
        <f t="shared" si="29"/>
        <v>-0.0229</v>
      </c>
      <c r="Q164" s="439"/>
    </row>
    <row r="165" spans="1:17" ht="18" customHeight="1">
      <c r="A165" s="302"/>
      <c r="B165" s="333" t="s">
        <v>71</v>
      </c>
      <c r="C165" s="300"/>
      <c r="D165" s="80"/>
      <c r="E165" s="80"/>
      <c r="F165" s="300"/>
      <c r="G165" s="317"/>
      <c r="H165" s="318"/>
      <c r="I165" s="269"/>
      <c r="J165" s="269"/>
      <c r="K165" s="269"/>
      <c r="L165" s="317"/>
      <c r="M165" s="318"/>
      <c r="N165" s="269"/>
      <c r="O165" s="269"/>
      <c r="P165" s="269"/>
      <c r="Q165" s="439"/>
    </row>
    <row r="166" spans="1:17" ht="18" customHeight="1">
      <c r="A166" s="302">
        <v>26</v>
      </c>
      <c r="B166" s="301" t="s">
        <v>72</v>
      </c>
      <c r="C166" s="300">
        <v>4902577</v>
      </c>
      <c r="D166" s="80" t="s">
        <v>12</v>
      </c>
      <c r="E166" s="91" t="s">
        <v>321</v>
      </c>
      <c r="F166" s="300">
        <v>400</v>
      </c>
      <c r="G166" s="317">
        <v>995632</v>
      </c>
      <c r="H166" s="318">
        <v>995632</v>
      </c>
      <c r="I166" s="269">
        <f>G166-H166</f>
        <v>0</v>
      </c>
      <c r="J166" s="269">
        <f>$F166*I166</f>
        <v>0</v>
      </c>
      <c r="K166" s="269">
        <f>J166/1000000</f>
        <v>0</v>
      </c>
      <c r="L166" s="317">
        <v>60</v>
      </c>
      <c r="M166" s="318">
        <v>60</v>
      </c>
      <c r="N166" s="269">
        <f>L166-M166</f>
        <v>0</v>
      </c>
      <c r="O166" s="269">
        <f>$F166*N166</f>
        <v>0</v>
      </c>
      <c r="P166" s="269">
        <f>O166/1000000</f>
        <v>0</v>
      </c>
      <c r="Q166" s="439"/>
    </row>
    <row r="167" spans="1:17" ht="18" customHeight="1">
      <c r="A167" s="302">
        <v>27</v>
      </c>
      <c r="B167" s="301" t="s">
        <v>73</v>
      </c>
      <c r="C167" s="300">
        <v>4902525</v>
      </c>
      <c r="D167" s="80" t="s">
        <v>12</v>
      </c>
      <c r="E167" s="91" t="s">
        <v>321</v>
      </c>
      <c r="F167" s="300">
        <v>-400</v>
      </c>
      <c r="G167" s="317">
        <v>999881</v>
      </c>
      <c r="H167" s="318">
        <v>999881</v>
      </c>
      <c r="I167" s="269">
        <f>G167-H167</f>
        <v>0</v>
      </c>
      <c r="J167" s="269">
        <f>$F167*I167</f>
        <v>0</v>
      </c>
      <c r="K167" s="269">
        <f>J167/1000000</f>
        <v>0</v>
      </c>
      <c r="L167" s="317">
        <v>999432</v>
      </c>
      <c r="M167" s="318">
        <v>999432</v>
      </c>
      <c r="N167" s="269">
        <f>L167-M167</f>
        <v>0</v>
      </c>
      <c r="O167" s="269">
        <f>$F167*N167</f>
        <v>0</v>
      </c>
      <c r="P167" s="269">
        <f>O167/1000000</f>
        <v>0</v>
      </c>
      <c r="Q167" s="439"/>
    </row>
    <row r="168" spans="1:17" ht="18" customHeight="1">
      <c r="A168" s="300"/>
      <c r="B168" s="323" t="s">
        <v>428</v>
      </c>
      <c r="C168" s="300"/>
      <c r="D168" s="80"/>
      <c r="E168" s="91"/>
      <c r="F168" s="300"/>
      <c r="G168" s="317"/>
      <c r="H168" s="318"/>
      <c r="I168" s="269"/>
      <c r="J168" s="269"/>
      <c r="K168" s="269"/>
      <c r="L168" s="317"/>
      <c r="M168" s="318"/>
      <c r="N168" s="269"/>
      <c r="O168" s="269"/>
      <c r="P168" s="269"/>
      <c r="Q168" s="689"/>
    </row>
    <row r="169" spans="1:17" ht="18" customHeight="1">
      <c r="A169" s="300">
        <v>28</v>
      </c>
      <c r="B169" s="707" t="s">
        <v>427</v>
      </c>
      <c r="C169" s="300">
        <v>5295160</v>
      </c>
      <c r="D169" s="80" t="s">
        <v>12</v>
      </c>
      <c r="E169" s="91" t="s">
        <v>321</v>
      </c>
      <c r="F169" s="300">
        <v>-800</v>
      </c>
      <c r="G169" s="317">
        <v>8833</v>
      </c>
      <c r="H169" s="318">
        <v>7965</v>
      </c>
      <c r="I169" s="269">
        <f>G169-H169</f>
        <v>868</v>
      </c>
      <c r="J169" s="269">
        <f>$F169*I169</f>
        <v>-694400</v>
      </c>
      <c r="K169" s="269">
        <f>J169/1000000</f>
        <v>-0.6944</v>
      </c>
      <c r="L169" s="317">
        <v>6224</v>
      </c>
      <c r="M169" s="318">
        <v>6224</v>
      </c>
      <c r="N169" s="269">
        <f>L169-M169</f>
        <v>0</v>
      </c>
      <c r="O169" s="269">
        <f>$F169*N169</f>
        <v>0</v>
      </c>
      <c r="P169" s="269">
        <f>O169/1000000</f>
        <v>0</v>
      </c>
      <c r="Q169" s="689"/>
    </row>
    <row r="170" spans="1:17" ht="18" customHeight="1">
      <c r="A170" s="300"/>
      <c r="B170" s="707"/>
      <c r="C170" s="300"/>
      <c r="D170" s="80"/>
      <c r="E170" s="91"/>
      <c r="F170" s="300">
        <v>-800</v>
      </c>
      <c r="G170" s="317">
        <v>6008</v>
      </c>
      <c r="H170" s="318">
        <v>5718</v>
      </c>
      <c r="I170" s="269">
        <f>G170-H170</f>
        <v>290</v>
      </c>
      <c r="J170" s="269">
        <f>$F170*I170</f>
        <v>-232000</v>
      </c>
      <c r="K170" s="269">
        <f>J170/1000000</f>
        <v>-0.232</v>
      </c>
      <c r="L170" s="317"/>
      <c r="M170" s="318"/>
      <c r="N170" s="269"/>
      <c r="O170" s="269"/>
      <c r="P170" s="269"/>
      <c r="Q170" s="689"/>
    </row>
    <row r="171" spans="1:17" s="457" customFormat="1" ht="18">
      <c r="A171" s="341"/>
      <c r="B171" s="323" t="s">
        <v>429</v>
      </c>
      <c r="C171" s="291"/>
      <c r="D171" s="118"/>
      <c r="E171" s="91"/>
      <c r="F171" s="312"/>
      <c r="G171" s="317"/>
      <c r="H171" s="318"/>
      <c r="I171" s="300"/>
      <c r="J171" s="300"/>
      <c r="K171" s="300"/>
      <c r="L171" s="317"/>
      <c r="M171" s="318"/>
      <c r="N171" s="300"/>
      <c r="O171" s="300"/>
      <c r="P171" s="300"/>
      <c r="Q171" s="428"/>
    </row>
    <row r="172" spans="1:17" s="457" customFormat="1" ht="18">
      <c r="A172" s="341">
        <v>29</v>
      </c>
      <c r="B172" s="652" t="s">
        <v>435</v>
      </c>
      <c r="C172" s="291">
        <v>4864960</v>
      </c>
      <c r="D172" s="118" t="s">
        <v>12</v>
      </c>
      <c r="E172" s="91" t="s">
        <v>321</v>
      </c>
      <c r="F172" s="312">
        <v>-1000</v>
      </c>
      <c r="G172" s="317">
        <v>981515</v>
      </c>
      <c r="H172" s="318">
        <v>981978</v>
      </c>
      <c r="I172" s="318">
        <f>G172-H172</f>
        <v>-463</v>
      </c>
      <c r="J172" s="318">
        <f>$F172*I172</f>
        <v>463000</v>
      </c>
      <c r="K172" s="318">
        <f>J172/1000000</f>
        <v>0.463</v>
      </c>
      <c r="L172" s="317">
        <v>2342</v>
      </c>
      <c r="M172" s="318">
        <v>2358</v>
      </c>
      <c r="N172" s="318">
        <f>L172-M172</f>
        <v>-16</v>
      </c>
      <c r="O172" s="318">
        <f>$F172*N172</f>
        <v>16000</v>
      </c>
      <c r="P172" s="319">
        <f>O172/1000000</f>
        <v>0.016</v>
      </c>
      <c r="Q172" s="428"/>
    </row>
    <row r="173" spans="1:17" ht="18">
      <c r="A173" s="341">
        <v>30</v>
      </c>
      <c r="B173" s="652" t="s">
        <v>436</v>
      </c>
      <c r="C173" s="291">
        <v>5128441</v>
      </c>
      <c r="D173" s="118" t="s">
        <v>12</v>
      </c>
      <c r="E173" s="91" t="s">
        <v>321</v>
      </c>
      <c r="F173" s="505">
        <v>-750</v>
      </c>
      <c r="G173" s="317">
        <v>1196</v>
      </c>
      <c r="H173" s="318">
        <v>1232</v>
      </c>
      <c r="I173" s="318">
        <f>G173-H173</f>
        <v>-36</v>
      </c>
      <c r="J173" s="318">
        <f>$F173*I173</f>
        <v>27000</v>
      </c>
      <c r="K173" s="319">
        <f>J173/1000000</f>
        <v>0.027</v>
      </c>
      <c r="L173" s="317">
        <v>3423</v>
      </c>
      <c r="M173" s="318">
        <v>3417</v>
      </c>
      <c r="N173" s="318">
        <f>L173-M173</f>
        <v>6</v>
      </c>
      <c r="O173" s="318">
        <f>$F173*N173</f>
        <v>-4500</v>
      </c>
      <c r="P173" s="319">
        <f>O173/1000000</f>
        <v>-0.0045</v>
      </c>
      <c r="Q173" s="428"/>
    </row>
    <row r="174" spans="1:17" ht="18" customHeight="1" thickBot="1">
      <c r="A174" s="300"/>
      <c r="B174" s="301"/>
      <c r="C174" s="300"/>
      <c r="D174" s="80"/>
      <c r="E174" s="91"/>
      <c r="F174" s="300"/>
      <c r="G174" s="317"/>
      <c r="H174" s="318"/>
      <c r="I174" s="269"/>
      <c r="J174" s="269"/>
      <c r="K174" s="269"/>
      <c r="L174" s="317"/>
      <c r="M174" s="318"/>
      <c r="N174" s="269"/>
      <c r="O174" s="269"/>
      <c r="P174" s="269"/>
      <c r="Q174" s="689"/>
    </row>
    <row r="175" s="515" customFormat="1" ht="15" customHeight="1"/>
    <row r="177" spans="1:16" ht="20.25">
      <c r="A177" s="295" t="s">
        <v>288</v>
      </c>
      <c r="K177" s="553">
        <f>SUM(K128:K175)</f>
        <v>0.3971180000000001</v>
      </c>
      <c r="P177" s="553">
        <f>SUM(P128:P175)</f>
        <v>-0.25219195999999994</v>
      </c>
    </row>
    <row r="178" spans="1:16" ht="12.75">
      <c r="A178" s="55"/>
      <c r="K178" s="505"/>
      <c r="P178" s="505"/>
    </row>
    <row r="179" spans="1:16" ht="12.75">
      <c r="A179" s="55"/>
      <c r="K179" s="505"/>
      <c r="P179" s="505"/>
    </row>
    <row r="180" spans="1:17" ht="18">
      <c r="A180" s="55"/>
      <c r="K180" s="505"/>
      <c r="P180" s="505"/>
      <c r="Q180" s="549" t="str">
        <f>NDPL!$Q$1</f>
        <v>MARCH-2022</v>
      </c>
    </row>
    <row r="181" spans="1:16" ht="12.75">
      <c r="A181" s="55"/>
      <c r="K181" s="505"/>
      <c r="P181" s="505"/>
    </row>
    <row r="182" spans="1:16" ht="12.75">
      <c r="A182" s="55"/>
      <c r="K182" s="505"/>
      <c r="P182" s="505"/>
    </row>
    <row r="183" spans="1:16" ht="12.75">
      <c r="A183" s="55"/>
      <c r="K183" s="505"/>
      <c r="P183" s="505"/>
    </row>
    <row r="184" spans="1:11" ht="13.5" thickBot="1">
      <c r="A184" s="2"/>
      <c r="B184" s="7"/>
      <c r="C184" s="7"/>
      <c r="D184" s="51"/>
      <c r="E184" s="51"/>
      <c r="F184" s="20"/>
      <c r="G184" s="20"/>
      <c r="H184" s="20"/>
      <c r="I184" s="20"/>
      <c r="J184" s="20"/>
      <c r="K184" s="52"/>
    </row>
    <row r="185" spans="1:17" ht="27.75">
      <c r="A185" s="382" t="s">
        <v>177</v>
      </c>
      <c r="B185" s="137"/>
      <c r="C185" s="133"/>
      <c r="D185" s="133"/>
      <c r="E185" s="133"/>
      <c r="F185" s="179"/>
      <c r="G185" s="179"/>
      <c r="H185" s="179"/>
      <c r="I185" s="179"/>
      <c r="J185" s="179"/>
      <c r="K185" s="180"/>
      <c r="L185" s="515"/>
      <c r="M185" s="515"/>
      <c r="N185" s="515"/>
      <c r="O185" s="515"/>
      <c r="P185" s="515"/>
      <c r="Q185" s="516"/>
    </row>
    <row r="186" spans="1:17" ht="24.75" customHeight="1">
      <c r="A186" s="381" t="s">
        <v>290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380">
        <f>K122</f>
        <v>-29.925945781999985</v>
      </c>
      <c r="L186" s="279"/>
      <c r="M186" s="279"/>
      <c r="N186" s="279"/>
      <c r="O186" s="279"/>
      <c r="P186" s="380">
        <f>P122</f>
        <v>-0.1172621820000001</v>
      </c>
      <c r="Q186" s="517"/>
    </row>
    <row r="187" spans="1:17" ht="24.75" customHeight="1">
      <c r="A187" s="381" t="s">
        <v>289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380">
        <f>K177</f>
        <v>0.3971180000000001</v>
      </c>
      <c r="L187" s="279"/>
      <c r="M187" s="279"/>
      <c r="N187" s="279"/>
      <c r="O187" s="279"/>
      <c r="P187" s="380">
        <f>P177</f>
        <v>-0.25219195999999994</v>
      </c>
      <c r="Q187" s="517"/>
    </row>
    <row r="188" spans="1:17" ht="24.75" customHeight="1">
      <c r="A188" s="381" t="s">
        <v>291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380">
        <f>'ROHTAK ROAD'!K41</f>
        <v>-0.4212625000000001</v>
      </c>
      <c r="L188" s="279"/>
      <c r="M188" s="279"/>
      <c r="N188" s="279"/>
      <c r="O188" s="279"/>
      <c r="P188" s="380">
        <f>'ROHTAK ROAD'!P41</f>
        <v>0.0058125</v>
      </c>
      <c r="Q188" s="517"/>
    </row>
    <row r="189" spans="1:17" ht="24.75" customHeight="1">
      <c r="A189" s="381" t="s">
        <v>292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380">
        <f>-MES!K35</f>
        <v>0</v>
      </c>
      <c r="L189" s="279"/>
      <c r="M189" s="279"/>
      <c r="N189" s="279"/>
      <c r="O189" s="279"/>
      <c r="P189" s="380">
        <f>-MES!P35</f>
        <v>-0.204925</v>
      </c>
      <c r="Q189" s="517"/>
    </row>
    <row r="190" spans="1:17" ht="29.25" customHeight="1" thickBot="1">
      <c r="A190" s="383" t="s">
        <v>178</v>
      </c>
      <c r="B190" s="181"/>
      <c r="C190" s="182"/>
      <c r="D190" s="182"/>
      <c r="E190" s="182"/>
      <c r="F190" s="182"/>
      <c r="G190" s="182"/>
      <c r="H190" s="182"/>
      <c r="I190" s="182"/>
      <c r="J190" s="182"/>
      <c r="K190" s="384">
        <f>SUM(K186:K189)</f>
        <v>-29.950090281999987</v>
      </c>
      <c r="L190" s="558"/>
      <c r="M190" s="558"/>
      <c r="N190" s="558"/>
      <c r="O190" s="558"/>
      <c r="P190" s="384">
        <f>SUM(P186:P189)</f>
        <v>-0.5685666420000001</v>
      </c>
      <c r="Q190" s="519"/>
    </row>
    <row r="195" ht="13.5" thickBot="1"/>
    <row r="196" spans="1:17" ht="12.75">
      <c r="A196" s="520"/>
      <c r="B196" s="521"/>
      <c r="C196" s="521"/>
      <c r="D196" s="521"/>
      <c r="E196" s="521"/>
      <c r="F196" s="521"/>
      <c r="G196" s="521"/>
      <c r="H196" s="515"/>
      <c r="I196" s="515"/>
      <c r="J196" s="515"/>
      <c r="K196" s="515"/>
      <c r="L196" s="515"/>
      <c r="M196" s="515"/>
      <c r="N196" s="515"/>
      <c r="O196" s="515"/>
      <c r="P196" s="515"/>
      <c r="Q196" s="516"/>
    </row>
    <row r="197" spans="1:17" ht="26.25">
      <c r="A197" s="559" t="s">
        <v>302</v>
      </c>
      <c r="B197" s="523"/>
      <c r="C197" s="523"/>
      <c r="D197" s="523"/>
      <c r="E197" s="523"/>
      <c r="F197" s="523"/>
      <c r="G197" s="523"/>
      <c r="H197" s="457"/>
      <c r="I197" s="457"/>
      <c r="J197" s="457"/>
      <c r="K197" s="457"/>
      <c r="L197" s="457"/>
      <c r="M197" s="457"/>
      <c r="N197" s="457"/>
      <c r="O197" s="457"/>
      <c r="P197" s="457"/>
      <c r="Q197" s="517"/>
    </row>
    <row r="198" spans="1:17" ht="12.75">
      <c r="A198" s="524"/>
      <c r="B198" s="523"/>
      <c r="C198" s="523"/>
      <c r="D198" s="523"/>
      <c r="E198" s="523"/>
      <c r="F198" s="523"/>
      <c r="G198" s="523"/>
      <c r="H198" s="457"/>
      <c r="I198" s="457"/>
      <c r="J198" s="457"/>
      <c r="K198" s="457"/>
      <c r="L198" s="457"/>
      <c r="M198" s="457"/>
      <c r="N198" s="457"/>
      <c r="O198" s="457"/>
      <c r="P198" s="457"/>
      <c r="Q198" s="517"/>
    </row>
    <row r="199" spans="1:17" ht="15.75">
      <c r="A199" s="525"/>
      <c r="B199" s="526"/>
      <c r="C199" s="526"/>
      <c r="D199" s="526"/>
      <c r="E199" s="526"/>
      <c r="F199" s="526"/>
      <c r="G199" s="526"/>
      <c r="H199" s="457"/>
      <c r="I199" s="457"/>
      <c r="J199" s="457"/>
      <c r="K199" s="527" t="s">
        <v>314</v>
      </c>
      <c r="L199" s="457"/>
      <c r="M199" s="457"/>
      <c r="N199" s="457"/>
      <c r="O199" s="457"/>
      <c r="P199" s="527" t="s">
        <v>315</v>
      </c>
      <c r="Q199" s="517"/>
    </row>
    <row r="200" spans="1:17" ht="12.75">
      <c r="A200" s="528"/>
      <c r="B200" s="91"/>
      <c r="C200" s="91"/>
      <c r="D200" s="91"/>
      <c r="E200" s="91"/>
      <c r="F200" s="91"/>
      <c r="G200" s="91"/>
      <c r="H200" s="457"/>
      <c r="I200" s="457"/>
      <c r="J200" s="457"/>
      <c r="K200" s="457"/>
      <c r="L200" s="457"/>
      <c r="M200" s="457"/>
      <c r="N200" s="457"/>
      <c r="O200" s="457"/>
      <c r="P200" s="457"/>
      <c r="Q200" s="517"/>
    </row>
    <row r="201" spans="1:17" ht="12.75">
      <c r="A201" s="528"/>
      <c r="B201" s="91"/>
      <c r="C201" s="91"/>
      <c r="D201" s="91"/>
      <c r="E201" s="91"/>
      <c r="F201" s="91"/>
      <c r="G201" s="91"/>
      <c r="H201" s="457"/>
      <c r="I201" s="457"/>
      <c r="J201" s="457"/>
      <c r="K201" s="457"/>
      <c r="L201" s="457"/>
      <c r="M201" s="457"/>
      <c r="N201" s="457"/>
      <c r="O201" s="457"/>
      <c r="P201" s="457"/>
      <c r="Q201" s="517"/>
    </row>
    <row r="202" spans="1:17" ht="23.25">
      <c r="A202" s="560" t="s">
        <v>305</v>
      </c>
      <c r="B202" s="530"/>
      <c r="C202" s="530"/>
      <c r="D202" s="531"/>
      <c r="E202" s="531"/>
      <c r="F202" s="532"/>
      <c r="G202" s="531"/>
      <c r="H202" s="457"/>
      <c r="I202" s="457"/>
      <c r="J202" s="457"/>
      <c r="K202" s="561">
        <f>K190</f>
        <v>-29.950090281999987</v>
      </c>
      <c r="L202" s="562" t="s">
        <v>303</v>
      </c>
      <c r="M202" s="563"/>
      <c r="N202" s="563"/>
      <c r="O202" s="563"/>
      <c r="P202" s="561">
        <f>P190</f>
        <v>-0.5685666420000001</v>
      </c>
      <c r="Q202" s="564" t="s">
        <v>303</v>
      </c>
    </row>
    <row r="203" spans="1:17" ht="23.25">
      <c r="A203" s="535"/>
      <c r="B203" s="536"/>
      <c r="C203" s="536"/>
      <c r="D203" s="523"/>
      <c r="E203" s="523"/>
      <c r="F203" s="537"/>
      <c r="G203" s="523"/>
      <c r="H203" s="457"/>
      <c r="I203" s="457"/>
      <c r="J203" s="457"/>
      <c r="K203" s="563"/>
      <c r="L203" s="565"/>
      <c r="M203" s="563"/>
      <c r="N203" s="563"/>
      <c r="O203" s="563"/>
      <c r="P203" s="563"/>
      <c r="Q203" s="566"/>
    </row>
    <row r="204" spans="1:17" ht="23.25">
      <c r="A204" s="567" t="s">
        <v>304</v>
      </c>
      <c r="B204" s="43"/>
      <c r="C204" s="43"/>
      <c r="D204" s="523"/>
      <c r="E204" s="523"/>
      <c r="F204" s="540"/>
      <c r="G204" s="531"/>
      <c r="H204" s="457"/>
      <c r="I204" s="457"/>
      <c r="J204" s="457"/>
      <c r="K204" s="563">
        <f>'STEPPED UP GENCO'!K41</f>
        <v>-4.806845541004039</v>
      </c>
      <c r="L204" s="562" t="s">
        <v>303</v>
      </c>
      <c r="M204" s="563"/>
      <c r="N204" s="563"/>
      <c r="O204" s="563"/>
      <c r="P204" s="561">
        <f>'STEPPED UP GENCO'!P41</f>
        <v>-0.009409397430299999</v>
      </c>
      <c r="Q204" s="564" t="s">
        <v>303</v>
      </c>
    </row>
    <row r="205" spans="1:17" ht="15">
      <c r="A205" s="541"/>
      <c r="B205" s="457"/>
      <c r="C205" s="457"/>
      <c r="D205" s="457"/>
      <c r="E205" s="457"/>
      <c r="F205" s="457"/>
      <c r="G205" s="457"/>
      <c r="H205" s="457"/>
      <c r="I205" s="457"/>
      <c r="J205" s="457"/>
      <c r="K205" s="457"/>
      <c r="L205" s="264"/>
      <c r="M205" s="457"/>
      <c r="N205" s="457"/>
      <c r="O205" s="457"/>
      <c r="P205" s="457"/>
      <c r="Q205" s="568"/>
    </row>
    <row r="206" spans="1:17" ht="15">
      <c r="A206" s="541"/>
      <c r="B206" s="457"/>
      <c r="C206" s="457"/>
      <c r="D206" s="457"/>
      <c r="E206" s="457"/>
      <c r="F206" s="457"/>
      <c r="G206" s="457"/>
      <c r="H206" s="457"/>
      <c r="I206" s="457"/>
      <c r="J206" s="457"/>
      <c r="K206" s="457"/>
      <c r="L206" s="264"/>
      <c r="M206" s="457"/>
      <c r="N206" s="457"/>
      <c r="O206" s="457"/>
      <c r="P206" s="457"/>
      <c r="Q206" s="568"/>
    </row>
    <row r="207" spans="1:17" ht="15">
      <c r="A207" s="541"/>
      <c r="B207" s="457"/>
      <c r="C207" s="457"/>
      <c r="D207" s="457"/>
      <c r="E207" s="457"/>
      <c r="F207" s="457"/>
      <c r="G207" s="457"/>
      <c r="H207" s="457"/>
      <c r="I207" s="457"/>
      <c r="J207" s="457"/>
      <c r="K207" s="457"/>
      <c r="L207" s="264"/>
      <c r="M207" s="457"/>
      <c r="N207" s="457"/>
      <c r="O207" s="457"/>
      <c r="P207" s="457"/>
      <c r="Q207" s="568"/>
    </row>
    <row r="208" spans="1:17" ht="23.25">
      <c r="A208" s="541"/>
      <c r="B208" s="457"/>
      <c r="C208" s="457"/>
      <c r="D208" s="457"/>
      <c r="E208" s="457"/>
      <c r="F208" s="457"/>
      <c r="G208" s="457"/>
      <c r="H208" s="530"/>
      <c r="I208" s="530"/>
      <c r="J208" s="569" t="s">
        <v>306</v>
      </c>
      <c r="K208" s="570">
        <f>SUM(K202:K207)</f>
        <v>-34.75693582300403</v>
      </c>
      <c r="L208" s="569" t="s">
        <v>303</v>
      </c>
      <c r="M208" s="563"/>
      <c r="N208" s="563"/>
      <c r="O208" s="563"/>
      <c r="P208" s="570">
        <f>SUM(P202:P207)</f>
        <v>-0.5779760394303001</v>
      </c>
      <c r="Q208" s="569" t="s">
        <v>303</v>
      </c>
    </row>
    <row r="209" spans="1:17" ht="13.5" thickBot="1">
      <c r="A209" s="542"/>
      <c r="B209" s="518"/>
      <c r="C209" s="518"/>
      <c r="D209" s="518"/>
      <c r="E209" s="518"/>
      <c r="F209" s="518"/>
      <c r="G209" s="518"/>
      <c r="H209" s="518"/>
      <c r="I209" s="518"/>
      <c r="J209" s="518"/>
      <c r="K209" s="518"/>
      <c r="L209" s="518"/>
      <c r="M209" s="518"/>
      <c r="N209" s="518"/>
      <c r="O209" s="518"/>
      <c r="P209" s="518"/>
      <c r="Q209" s="51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8" max="255" man="1"/>
    <brk id="123" max="17" man="1"/>
    <brk id="17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="85" zoomScaleNormal="70" zoomScaleSheetLayoutView="85" zoomScalePageLayoutView="50" workbookViewId="0" topLeftCell="A76">
      <selection activeCell="J31" sqref="J31"/>
    </sheetView>
  </sheetViews>
  <sheetFormatPr defaultColWidth="9.140625" defaultRowHeight="12.75"/>
  <cols>
    <col min="1" max="1" width="5.140625" style="424" customWidth="1"/>
    <col min="2" max="2" width="20.8515625" style="424" customWidth="1"/>
    <col min="3" max="3" width="11.28125" style="424" customWidth="1"/>
    <col min="4" max="4" width="9.140625" style="424" customWidth="1"/>
    <col min="5" max="5" width="14.421875" style="424" customWidth="1"/>
    <col min="6" max="6" width="7.00390625" style="424" customWidth="1"/>
    <col min="7" max="7" width="11.421875" style="424" customWidth="1"/>
    <col min="8" max="8" width="13.00390625" style="424" customWidth="1"/>
    <col min="9" max="9" width="9.00390625" style="424" customWidth="1"/>
    <col min="10" max="10" width="12.28125" style="424" customWidth="1"/>
    <col min="11" max="12" width="12.8515625" style="424" customWidth="1"/>
    <col min="13" max="13" width="13.28125" style="424" customWidth="1"/>
    <col min="14" max="14" width="11.421875" style="424" customWidth="1"/>
    <col min="15" max="15" width="13.140625" style="424" customWidth="1"/>
    <col min="16" max="16" width="14.7109375" style="424" customWidth="1"/>
    <col min="17" max="17" width="15.00390625" style="424" customWidth="1"/>
    <col min="18" max="18" width="0.13671875" style="424" customWidth="1"/>
    <col min="19" max="19" width="1.57421875" style="424" hidden="1" customWidth="1"/>
    <col min="20" max="20" width="9.140625" style="424" hidden="1" customWidth="1"/>
    <col min="21" max="21" width="4.28125" style="424" hidden="1" customWidth="1"/>
    <col min="22" max="22" width="4.00390625" style="424" hidden="1" customWidth="1"/>
    <col min="23" max="23" width="3.8515625" style="424" hidden="1" customWidth="1"/>
    <col min="24" max="16384" width="9.140625" style="424" customWidth="1"/>
  </cols>
  <sheetData>
    <row r="1" spans="1:17" ht="26.25">
      <c r="A1" s="1" t="s">
        <v>214</v>
      </c>
      <c r="Q1" s="469" t="str">
        <f>NDPL!Q1</f>
        <v>MARCH-2022</v>
      </c>
    </row>
    <row r="2" ht="18.75" customHeight="1">
      <c r="A2" s="77" t="s">
        <v>215</v>
      </c>
    </row>
    <row r="3" ht="23.25">
      <c r="A3" s="174" t="s">
        <v>193</v>
      </c>
    </row>
    <row r="4" spans="1:16" ht="24" thickBot="1">
      <c r="A4" s="371" t="s">
        <v>194</v>
      </c>
      <c r="G4" s="457"/>
      <c r="H4" s="457"/>
      <c r="I4" s="44" t="s">
        <v>370</v>
      </c>
      <c r="J4" s="457"/>
      <c r="K4" s="457"/>
      <c r="L4" s="457"/>
      <c r="M4" s="457"/>
      <c r="N4" s="44" t="s">
        <v>371</v>
      </c>
      <c r="O4" s="457"/>
      <c r="P4" s="457"/>
    </row>
    <row r="5" spans="1:17" ht="62.2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31/03/2022</v>
      </c>
      <c r="H5" s="477" t="str">
        <f>NDPL!H5</f>
        <v>INTIAL READING 01/03/2022</v>
      </c>
      <c r="I5" s="477" t="s">
        <v>4</v>
      </c>
      <c r="J5" s="477" t="s">
        <v>5</v>
      </c>
      <c r="K5" s="477" t="s">
        <v>6</v>
      </c>
      <c r="L5" s="475" t="str">
        <f>NDPL!G5</f>
        <v>FINAL READING 31/03/2022</v>
      </c>
      <c r="M5" s="477" t="str">
        <f>NDPL!H5</f>
        <v>INTIAL READING 01/03/2022</v>
      </c>
      <c r="N5" s="477" t="s">
        <v>4</v>
      </c>
      <c r="O5" s="477" t="s">
        <v>5</v>
      </c>
      <c r="P5" s="477" t="s">
        <v>6</v>
      </c>
      <c r="Q5" s="478" t="s">
        <v>284</v>
      </c>
    </row>
    <row r="6" ht="14.25" thickBot="1" thickTop="1"/>
    <row r="7" spans="1:17" ht="18" customHeight="1" thickTop="1">
      <c r="A7" s="149"/>
      <c r="B7" s="150" t="s">
        <v>179</v>
      </c>
      <c r="C7" s="151"/>
      <c r="D7" s="151"/>
      <c r="E7" s="151"/>
      <c r="F7" s="151"/>
      <c r="G7" s="58"/>
      <c r="H7" s="571"/>
      <c r="I7" s="572"/>
      <c r="J7" s="572"/>
      <c r="K7" s="572"/>
      <c r="L7" s="573"/>
      <c r="M7" s="571"/>
      <c r="N7" s="571"/>
      <c r="O7" s="571"/>
      <c r="P7" s="571"/>
      <c r="Q7" s="504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4"/>
      <c r="I8" s="397"/>
      <c r="J8" s="397"/>
      <c r="K8" s="397"/>
      <c r="L8" s="575"/>
      <c r="M8" s="574"/>
      <c r="N8" s="373"/>
      <c r="O8" s="373"/>
      <c r="P8" s="373"/>
      <c r="Q8" s="428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5" t="s">
        <v>321</v>
      </c>
      <c r="F9" s="159">
        <v>266.67</v>
      </c>
      <c r="G9" s="317">
        <v>1451</v>
      </c>
      <c r="H9" s="263">
        <v>1540</v>
      </c>
      <c r="I9" s="300">
        <f>G9-H9</f>
        <v>-89</v>
      </c>
      <c r="J9" s="300">
        <f>$F9*I9</f>
        <v>-23733.63</v>
      </c>
      <c r="K9" s="300">
        <f>J9/1000000</f>
        <v>-0.023733630000000002</v>
      </c>
      <c r="L9" s="317">
        <v>2338</v>
      </c>
      <c r="M9" s="263">
        <v>2321</v>
      </c>
      <c r="N9" s="300">
        <f>L9-M9</f>
        <v>17</v>
      </c>
      <c r="O9" s="300">
        <f>$F9*N9</f>
        <v>4533.39</v>
      </c>
      <c r="P9" s="300">
        <f>O9/1000000</f>
        <v>0.00453339</v>
      </c>
      <c r="Q9" s="453"/>
    </row>
    <row r="10" spans="1:17" ht="18" customHeight="1">
      <c r="A10" s="152">
        <v>2</v>
      </c>
      <c r="B10" s="153" t="s">
        <v>104</v>
      </c>
      <c r="C10" s="154">
        <v>4865139</v>
      </c>
      <c r="D10" s="158" t="s">
        <v>12</v>
      </c>
      <c r="E10" s="245" t="s">
        <v>321</v>
      </c>
      <c r="F10" s="159">
        <v>100</v>
      </c>
      <c r="G10" s="317">
        <v>8160</v>
      </c>
      <c r="H10" s="263">
        <v>7392</v>
      </c>
      <c r="I10" s="397">
        <f>G10-H10</f>
        <v>768</v>
      </c>
      <c r="J10" s="397">
        <f>$F10*I10</f>
        <v>76800</v>
      </c>
      <c r="K10" s="397">
        <f>J10/1000000</f>
        <v>0.0768</v>
      </c>
      <c r="L10" s="317">
        <v>34</v>
      </c>
      <c r="M10" s="263">
        <v>24</v>
      </c>
      <c r="N10" s="394">
        <f>L10-M10</f>
        <v>10</v>
      </c>
      <c r="O10" s="394">
        <f>$F10*N10</f>
        <v>1000</v>
      </c>
      <c r="P10" s="394">
        <f>O10/1000000</f>
        <v>0.001</v>
      </c>
      <c r="Q10" s="428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5" t="s">
        <v>321</v>
      </c>
      <c r="F11" s="159">
        <v>200</v>
      </c>
      <c r="G11" s="317">
        <v>979474</v>
      </c>
      <c r="H11" s="263">
        <v>979996</v>
      </c>
      <c r="I11" s="397">
        <f aca="true" t="shared" si="0" ref="I11:I18">G11-H11</f>
        <v>-522</v>
      </c>
      <c r="J11" s="397">
        <f aca="true" t="shared" si="1" ref="J11:J17">$F11*I11</f>
        <v>-104400</v>
      </c>
      <c r="K11" s="397">
        <f aca="true" t="shared" si="2" ref="K11:K17">J11/1000000</f>
        <v>-0.1044</v>
      </c>
      <c r="L11" s="317">
        <v>999384</v>
      </c>
      <c r="M11" s="263">
        <v>999382</v>
      </c>
      <c r="N11" s="397">
        <f aca="true" t="shared" si="3" ref="N11:N18">L11-M11</f>
        <v>2</v>
      </c>
      <c r="O11" s="397">
        <f aca="true" t="shared" si="4" ref="O11:O17">$F11*N11</f>
        <v>400</v>
      </c>
      <c r="P11" s="397">
        <f aca="true" t="shared" si="5" ref="P11:P17">O11/1000000</f>
        <v>0.0004</v>
      </c>
      <c r="Q11" s="578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5" t="s">
        <v>321</v>
      </c>
      <c r="F12" s="159">
        <v>1000</v>
      </c>
      <c r="G12" s="317">
        <v>1327</v>
      </c>
      <c r="H12" s="263">
        <v>1347</v>
      </c>
      <c r="I12" s="397">
        <f>G12-H12</f>
        <v>-20</v>
      </c>
      <c r="J12" s="397">
        <f>$F12*I12</f>
        <v>-20000</v>
      </c>
      <c r="K12" s="397">
        <f>J12/1000000</f>
        <v>-0.02</v>
      </c>
      <c r="L12" s="317">
        <v>82</v>
      </c>
      <c r="M12" s="263">
        <v>82</v>
      </c>
      <c r="N12" s="394">
        <f>L12-M12</f>
        <v>0</v>
      </c>
      <c r="O12" s="394">
        <f>$F12*N12</f>
        <v>0</v>
      </c>
      <c r="P12" s="394">
        <f>O12/1000000</f>
        <v>0</v>
      </c>
      <c r="Q12" s="751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5" t="s">
        <v>321</v>
      </c>
      <c r="F13" s="159">
        <v>800</v>
      </c>
      <c r="G13" s="317">
        <v>3612</v>
      </c>
      <c r="H13" s="263">
        <v>3622</v>
      </c>
      <c r="I13" s="397">
        <f t="shared" si="0"/>
        <v>-10</v>
      </c>
      <c r="J13" s="397">
        <f>$F13*I13</f>
        <v>-8000</v>
      </c>
      <c r="K13" s="397">
        <f>J13/1000000</f>
        <v>-0.008</v>
      </c>
      <c r="L13" s="317">
        <v>2805</v>
      </c>
      <c r="M13" s="263">
        <v>2723</v>
      </c>
      <c r="N13" s="394">
        <f t="shared" si="3"/>
        <v>82</v>
      </c>
      <c r="O13" s="394">
        <f>$F13*N13</f>
        <v>65600</v>
      </c>
      <c r="P13" s="394">
        <f>O13/1000000</f>
        <v>0.0656</v>
      </c>
      <c r="Q13" s="742"/>
    </row>
    <row r="14" spans="1:17" ht="18" customHeight="1">
      <c r="A14" s="152">
        <v>6</v>
      </c>
      <c r="B14" s="153" t="s">
        <v>346</v>
      </c>
      <c r="C14" s="154">
        <v>4865004</v>
      </c>
      <c r="D14" s="158" t="s">
        <v>12</v>
      </c>
      <c r="E14" s="245" t="s">
        <v>321</v>
      </c>
      <c r="F14" s="159">
        <v>800</v>
      </c>
      <c r="G14" s="317">
        <v>2171</v>
      </c>
      <c r="H14" s="263">
        <v>2193</v>
      </c>
      <c r="I14" s="397">
        <f t="shared" si="0"/>
        <v>-22</v>
      </c>
      <c r="J14" s="397">
        <f t="shared" si="1"/>
        <v>-17600</v>
      </c>
      <c r="K14" s="397">
        <f t="shared" si="2"/>
        <v>-0.0176</v>
      </c>
      <c r="L14" s="317">
        <v>1370</v>
      </c>
      <c r="M14" s="263">
        <v>1328</v>
      </c>
      <c r="N14" s="394">
        <f t="shared" si="3"/>
        <v>42</v>
      </c>
      <c r="O14" s="394">
        <f t="shared" si="4"/>
        <v>33600</v>
      </c>
      <c r="P14" s="394">
        <f t="shared" si="5"/>
        <v>0.0336</v>
      </c>
      <c r="Q14" s="453"/>
    </row>
    <row r="15" spans="1:17" ht="18" customHeight="1">
      <c r="A15" s="152">
        <v>7</v>
      </c>
      <c r="B15" s="338" t="s">
        <v>368</v>
      </c>
      <c r="C15" s="341">
        <v>4865050</v>
      </c>
      <c r="D15" s="158" t="s">
        <v>12</v>
      </c>
      <c r="E15" s="245" t="s">
        <v>321</v>
      </c>
      <c r="F15" s="347">
        <v>800</v>
      </c>
      <c r="G15" s="317">
        <v>982119</v>
      </c>
      <c r="H15" s="263">
        <v>982119</v>
      </c>
      <c r="I15" s="397">
        <f t="shared" si="0"/>
        <v>0</v>
      </c>
      <c r="J15" s="397">
        <f>$F15*I15</f>
        <v>0</v>
      </c>
      <c r="K15" s="397">
        <f>J15/1000000</f>
        <v>0</v>
      </c>
      <c r="L15" s="317">
        <v>998603</v>
      </c>
      <c r="M15" s="263">
        <v>998603</v>
      </c>
      <c r="N15" s="394">
        <f t="shared" si="3"/>
        <v>0</v>
      </c>
      <c r="O15" s="394">
        <f>$F15*N15</f>
        <v>0</v>
      </c>
      <c r="P15" s="394">
        <f>O15/1000000</f>
        <v>0</v>
      </c>
      <c r="Q15" s="428"/>
    </row>
    <row r="16" spans="1:17" ht="18" customHeight="1">
      <c r="A16" s="152">
        <v>8</v>
      </c>
      <c r="B16" s="338" t="s">
        <v>367</v>
      </c>
      <c r="C16" s="341">
        <v>4864998</v>
      </c>
      <c r="D16" s="158" t="s">
        <v>12</v>
      </c>
      <c r="E16" s="245" t="s">
        <v>321</v>
      </c>
      <c r="F16" s="347">
        <v>800</v>
      </c>
      <c r="G16" s="317">
        <v>950267</v>
      </c>
      <c r="H16" s="263">
        <v>950267</v>
      </c>
      <c r="I16" s="397">
        <f t="shared" si="0"/>
        <v>0</v>
      </c>
      <c r="J16" s="397">
        <f t="shared" si="1"/>
        <v>0</v>
      </c>
      <c r="K16" s="397">
        <f t="shared" si="2"/>
        <v>0</v>
      </c>
      <c r="L16" s="317">
        <v>979419</v>
      </c>
      <c r="M16" s="263">
        <v>979419</v>
      </c>
      <c r="N16" s="394">
        <f t="shared" si="3"/>
        <v>0</v>
      </c>
      <c r="O16" s="394">
        <f t="shared" si="4"/>
        <v>0</v>
      </c>
      <c r="P16" s="394">
        <f t="shared" si="5"/>
        <v>0</v>
      </c>
      <c r="Q16" s="428"/>
    </row>
    <row r="17" spans="1:17" ht="18" customHeight="1">
      <c r="A17" s="152">
        <v>9</v>
      </c>
      <c r="B17" s="338" t="s">
        <v>361</v>
      </c>
      <c r="C17" s="341">
        <v>4864993</v>
      </c>
      <c r="D17" s="158" t="s">
        <v>12</v>
      </c>
      <c r="E17" s="245" t="s">
        <v>321</v>
      </c>
      <c r="F17" s="347">
        <v>800</v>
      </c>
      <c r="G17" s="317">
        <v>946320</v>
      </c>
      <c r="H17" s="263">
        <v>946669</v>
      </c>
      <c r="I17" s="397">
        <f t="shared" si="0"/>
        <v>-349</v>
      </c>
      <c r="J17" s="397">
        <f t="shared" si="1"/>
        <v>-279200</v>
      </c>
      <c r="K17" s="397">
        <f t="shared" si="2"/>
        <v>-0.2792</v>
      </c>
      <c r="L17" s="317">
        <v>989300</v>
      </c>
      <c r="M17" s="263">
        <v>989401</v>
      </c>
      <c r="N17" s="394">
        <f t="shared" si="3"/>
        <v>-101</v>
      </c>
      <c r="O17" s="394">
        <f t="shared" si="4"/>
        <v>-80800</v>
      </c>
      <c r="P17" s="394">
        <f t="shared" si="5"/>
        <v>-0.0808</v>
      </c>
      <c r="Q17" s="454"/>
    </row>
    <row r="18" spans="1:17" ht="15.75" customHeight="1">
      <c r="A18" s="152">
        <v>10</v>
      </c>
      <c r="B18" s="338" t="s">
        <v>403</v>
      </c>
      <c r="C18" s="341">
        <v>5128403</v>
      </c>
      <c r="D18" s="158" t="s">
        <v>12</v>
      </c>
      <c r="E18" s="245" t="s">
        <v>321</v>
      </c>
      <c r="F18" s="347">
        <v>2000</v>
      </c>
      <c r="G18" s="317">
        <v>992562</v>
      </c>
      <c r="H18" s="263">
        <v>992581</v>
      </c>
      <c r="I18" s="263">
        <f t="shared" si="0"/>
        <v>-19</v>
      </c>
      <c r="J18" s="263">
        <f>$F18*I18</f>
        <v>-38000</v>
      </c>
      <c r="K18" s="263">
        <f>J18/1000000</f>
        <v>-0.038</v>
      </c>
      <c r="L18" s="317">
        <v>999488</v>
      </c>
      <c r="M18" s="263">
        <v>999478</v>
      </c>
      <c r="N18" s="318">
        <f t="shared" si="3"/>
        <v>10</v>
      </c>
      <c r="O18" s="318">
        <f>$F18*N18</f>
        <v>20000</v>
      </c>
      <c r="P18" s="318">
        <f>O18/1000000</f>
        <v>0.02</v>
      </c>
      <c r="Q18" s="454"/>
    </row>
    <row r="19" spans="1:17" ht="18" customHeight="1">
      <c r="A19" s="152"/>
      <c r="B19" s="160" t="s">
        <v>352</v>
      </c>
      <c r="C19" s="154"/>
      <c r="D19" s="158"/>
      <c r="E19" s="245"/>
      <c r="F19" s="159"/>
      <c r="G19" s="317"/>
      <c r="H19" s="318"/>
      <c r="I19" s="397"/>
      <c r="J19" s="397"/>
      <c r="K19" s="397"/>
      <c r="L19" s="317"/>
      <c r="M19" s="318"/>
      <c r="N19" s="394"/>
      <c r="O19" s="394"/>
      <c r="P19" s="394"/>
      <c r="Q19" s="428"/>
    </row>
    <row r="20" spans="1:17" ht="18" customHeight="1">
      <c r="A20" s="152">
        <v>11</v>
      </c>
      <c r="B20" s="153" t="s">
        <v>180</v>
      </c>
      <c r="C20" s="154">
        <v>4865161</v>
      </c>
      <c r="D20" s="155" t="s">
        <v>12</v>
      </c>
      <c r="E20" s="245" t="s">
        <v>321</v>
      </c>
      <c r="F20" s="159">
        <v>50</v>
      </c>
      <c r="G20" s="317">
        <v>953356</v>
      </c>
      <c r="H20" s="318">
        <v>953414</v>
      </c>
      <c r="I20" s="397">
        <f aca="true" t="shared" si="6" ref="I20:I27">G20-H20</f>
        <v>-58</v>
      </c>
      <c r="J20" s="397">
        <f aca="true" t="shared" si="7" ref="J20:J27">$F20*I20</f>
        <v>-2900</v>
      </c>
      <c r="K20" s="397">
        <f aca="true" t="shared" si="8" ref="K20:K27">J20/1000000</f>
        <v>-0.0029</v>
      </c>
      <c r="L20" s="317">
        <v>19166</v>
      </c>
      <c r="M20" s="318">
        <v>19253</v>
      </c>
      <c r="N20" s="394">
        <f aca="true" t="shared" si="9" ref="N20:N27">L20-M20</f>
        <v>-87</v>
      </c>
      <c r="O20" s="394">
        <f aca="true" t="shared" si="10" ref="O20:O27">$F20*N20</f>
        <v>-4350</v>
      </c>
      <c r="P20" s="394">
        <f aca="true" t="shared" si="11" ref="P20:P27">O20/1000000</f>
        <v>-0.00435</v>
      </c>
      <c r="Q20" s="428"/>
    </row>
    <row r="21" spans="1:17" s="836" customFormat="1" ht="13.5" customHeight="1">
      <c r="A21" s="825">
        <v>12</v>
      </c>
      <c r="B21" s="826" t="s">
        <v>181</v>
      </c>
      <c r="C21" s="827">
        <v>4865131</v>
      </c>
      <c r="D21" s="828" t="s">
        <v>12</v>
      </c>
      <c r="E21" s="829" t="s">
        <v>321</v>
      </c>
      <c r="F21" s="830">
        <v>75</v>
      </c>
      <c r="G21" s="831">
        <v>962207</v>
      </c>
      <c r="H21" s="832">
        <v>962569</v>
      </c>
      <c r="I21" s="833">
        <f t="shared" si="6"/>
        <v>-362</v>
      </c>
      <c r="J21" s="833">
        <f t="shared" si="7"/>
        <v>-27150</v>
      </c>
      <c r="K21" s="833">
        <f t="shared" si="8"/>
        <v>-0.02715</v>
      </c>
      <c r="L21" s="831">
        <v>20449</v>
      </c>
      <c r="M21" s="832">
        <v>20630</v>
      </c>
      <c r="N21" s="834">
        <f t="shared" si="9"/>
        <v>-181</v>
      </c>
      <c r="O21" s="834">
        <f t="shared" si="10"/>
        <v>-13575</v>
      </c>
      <c r="P21" s="834">
        <f t="shared" si="11"/>
        <v>-0.013575</v>
      </c>
      <c r="Q21" s="835" t="s">
        <v>486</v>
      </c>
    </row>
    <row r="22" spans="1:17" s="836" customFormat="1" ht="13.5" customHeight="1">
      <c r="A22" s="825"/>
      <c r="B22" s="826"/>
      <c r="C22" s="827"/>
      <c r="D22" s="828"/>
      <c r="E22" s="829"/>
      <c r="F22" s="830"/>
      <c r="G22" s="831"/>
      <c r="H22" s="832"/>
      <c r="I22" s="833"/>
      <c r="J22" s="833"/>
      <c r="K22" s="833">
        <f>K21/9</f>
        <v>-0.0030166666666666666</v>
      </c>
      <c r="L22" s="831"/>
      <c r="M22" s="832"/>
      <c r="N22" s="834"/>
      <c r="O22" s="834"/>
      <c r="P22" s="833">
        <f>P21/9</f>
        <v>-0.0015083333333333333</v>
      </c>
      <c r="Q22" s="835" t="s">
        <v>484</v>
      </c>
    </row>
    <row r="23" spans="1:17" ht="14.25" customHeight="1">
      <c r="A23" s="152">
        <v>13</v>
      </c>
      <c r="B23" s="156" t="s">
        <v>182</v>
      </c>
      <c r="C23" s="154">
        <v>4902512</v>
      </c>
      <c r="D23" s="158" t="s">
        <v>12</v>
      </c>
      <c r="E23" s="245" t="s">
        <v>321</v>
      </c>
      <c r="F23" s="159">
        <v>500</v>
      </c>
      <c r="G23" s="317">
        <v>997785</v>
      </c>
      <c r="H23" s="318">
        <v>997791</v>
      </c>
      <c r="I23" s="397">
        <f t="shared" si="6"/>
        <v>-6</v>
      </c>
      <c r="J23" s="397">
        <f t="shared" si="7"/>
        <v>-3000</v>
      </c>
      <c r="K23" s="397">
        <f t="shared" si="8"/>
        <v>-0.003</v>
      </c>
      <c r="L23" s="317">
        <v>5417</v>
      </c>
      <c r="M23" s="318">
        <v>5414</v>
      </c>
      <c r="N23" s="394">
        <f t="shared" si="9"/>
        <v>3</v>
      </c>
      <c r="O23" s="394">
        <f t="shared" si="10"/>
        <v>1500</v>
      </c>
      <c r="P23" s="394">
        <f t="shared" si="11"/>
        <v>0.0015</v>
      </c>
      <c r="Q23" s="428"/>
    </row>
    <row r="24" spans="1:17" ht="14.25" customHeight="1">
      <c r="A24" s="152">
        <v>14</v>
      </c>
      <c r="B24" s="153" t="s">
        <v>183</v>
      </c>
      <c r="C24" s="154">
        <v>4865121</v>
      </c>
      <c r="D24" s="158" t="s">
        <v>12</v>
      </c>
      <c r="E24" s="245" t="s">
        <v>321</v>
      </c>
      <c r="F24" s="159">
        <v>100</v>
      </c>
      <c r="G24" s="317">
        <v>999889</v>
      </c>
      <c r="H24" s="318">
        <v>999898</v>
      </c>
      <c r="I24" s="397">
        <f>G24-H24</f>
        <v>-9</v>
      </c>
      <c r="J24" s="397">
        <f>$F24*I24</f>
        <v>-900</v>
      </c>
      <c r="K24" s="397">
        <f>J24/1000000</f>
        <v>-0.0009</v>
      </c>
      <c r="L24" s="317">
        <v>999618</v>
      </c>
      <c r="M24" s="318">
        <v>999982</v>
      </c>
      <c r="N24" s="394">
        <f>L24-M24</f>
        <v>-364</v>
      </c>
      <c r="O24" s="394">
        <f>$F24*N24</f>
        <v>-36400</v>
      </c>
      <c r="P24" s="394">
        <f>O24/1000000</f>
        <v>-0.0364</v>
      </c>
      <c r="Q24" s="438"/>
    </row>
    <row r="25" spans="1:17" ht="14.25" customHeight="1">
      <c r="A25" s="152">
        <v>15</v>
      </c>
      <c r="B25" s="153" t="s">
        <v>184</v>
      </c>
      <c r="C25" s="154">
        <v>4865129</v>
      </c>
      <c r="D25" s="158" t="s">
        <v>12</v>
      </c>
      <c r="E25" s="245" t="s">
        <v>321</v>
      </c>
      <c r="F25" s="159">
        <v>100</v>
      </c>
      <c r="G25" s="317">
        <v>998695</v>
      </c>
      <c r="H25" s="318">
        <v>998730</v>
      </c>
      <c r="I25" s="397">
        <f>G25-H25</f>
        <v>-35</v>
      </c>
      <c r="J25" s="397">
        <f>$F25*I25</f>
        <v>-3500</v>
      </c>
      <c r="K25" s="397">
        <f>J25/1000000</f>
        <v>-0.0035</v>
      </c>
      <c r="L25" s="317">
        <v>998766</v>
      </c>
      <c r="M25" s="318">
        <v>998757</v>
      </c>
      <c r="N25" s="394">
        <f>L25-M25</f>
        <v>9</v>
      </c>
      <c r="O25" s="394">
        <f>$F25*N25</f>
        <v>900</v>
      </c>
      <c r="P25" s="394">
        <f>O25/1000000</f>
        <v>0.0009</v>
      </c>
      <c r="Q25" s="428"/>
    </row>
    <row r="26" spans="1:17" ht="14.25" customHeight="1">
      <c r="A26" s="152">
        <v>16</v>
      </c>
      <c r="B26" s="153" t="s">
        <v>185</v>
      </c>
      <c r="C26" s="154">
        <v>4865159</v>
      </c>
      <c r="D26" s="155" t="s">
        <v>12</v>
      </c>
      <c r="E26" s="245" t="s">
        <v>321</v>
      </c>
      <c r="F26" s="159">
        <v>75</v>
      </c>
      <c r="G26" s="317">
        <v>11064</v>
      </c>
      <c r="H26" s="318">
        <v>11064</v>
      </c>
      <c r="I26" s="397">
        <f t="shared" si="6"/>
        <v>0</v>
      </c>
      <c r="J26" s="397">
        <f t="shared" si="7"/>
        <v>0</v>
      </c>
      <c r="K26" s="397">
        <f t="shared" si="8"/>
        <v>0</v>
      </c>
      <c r="L26" s="317">
        <v>41222</v>
      </c>
      <c r="M26" s="318">
        <v>41222</v>
      </c>
      <c r="N26" s="394">
        <f t="shared" si="9"/>
        <v>0</v>
      </c>
      <c r="O26" s="394">
        <f t="shared" si="10"/>
        <v>0</v>
      </c>
      <c r="P26" s="394">
        <f t="shared" si="11"/>
        <v>0</v>
      </c>
      <c r="Q26" s="428"/>
    </row>
    <row r="27" spans="1:17" ht="14.25" customHeight="1">
      <c r="A27" s="152"/>
      <c r="B27" s="153"/>
      <c r="C27" s="154"/>
      <c r="D27" s="155"/>
      <c r="E27" s="245"/>
      <c r="F27" s="159">
        <v>1000</v>
      </c>
      <c r="G27" s="317">
        <v>11064</v>
      </c>
      <c r="H27" s="318">
        <v>11064</v>
      </c>
      <c r="I27" s="397">
        <f t="shared" si="6"/>
        <v>0</v>
      </c>
      <c r="J27" s="397">
        <f t="shared" si="7"/>
        <v>0</v>
      </c>
      <c r="K27" s="397">
        <f t="shared" si="8"/>
        <v>0</v>
      </c>
      <c r="L27" s="317">
        <v>41222</v>
      </c>
      <c r="M27" s="318">
        <v>41222</v>
      </c>
      <c r="N27" s="394">
        <f t="shared" si="9"/>
        <v>0</v>
      </c>
      <c r="O27" s="394">
        <f t="shared" si="10"/>
        <v>0</v>
      </c>
      <c r="P27" s="394">
        <f t="shared" si="11"/>
        <v>0</v>
      </c>
      <c r="Q27" s="452" t="s">
        <v>487</v>
      </c>
    </row>
    <row r="28" spans="1:17" ht="14.25" customHeight="1">
      <c r="A28" s="152">
        <v>17</v>
      </c>
      <c r="B28" s="153" t="s">
        <v>186</v>
      </c>
      <c r="C28" s="154">
        <v>4865122</v>
      </c>
      <c r="D28" s="158" t="s">
        <v>12</v>
      </c>
      <c r="E28" s="245" t="s">
        <v>321</v>
      </c>
      <c r="F28" s="159">
        <v>100</v>
      </c>
      <c r="G28" s="317">
        <v>1103</v>
      </c>
      <c r="H28" s="318">
        <v>1298</v>
      </c>
      <c r="I28" s="397">
        <f>G28-H28</f>
        <v>-195</v>
      </c>
      <c r="J28" s="397">
        <f>$F28*I28</f>
        <v>-19500</v>
      </c>
      <c r="K28" s="397">
        <f>J28/1000000</f>
        <v>-0.0195</v>
      </c>
      <c r="L28" s="317">
        <v>1334</v>
      </c>
      <c r="M28" s="318">
        <v>1187</v>
      </c>
      <c r="N28" s="394">
        <f>L28-M28</f>
        <v>147</v>
      </c>
      <c r="O28" s="394">
        <f>$F28*N28</f>
        <v>14700</v>
      </c>
      <c r="P28" s="394">
        <f>O28/1000000</f>
        <v>0.0147</v>
      </c>
      <c r="Q28" s="454"/>
    </row>
    <row r="29" spans="1:17" ht="14.25" customHeight="1">
      <c r="A29" s="152"/>
      <c r="B29" s="161" t="s">
        <v>187</v>
      </c>
      <c r="C29" s="154"/>
      <c r="D29" s="158"/>
      <c r="E29" s="245"/>
      <c r="F29" s="159"/>
      <c r="G29" s="317"/>
      <c r="H29" s="318"/>
      <c r="I29" s="397"/>
      <c r="J29" s="397"/>
      <c r="K29" s="397"/>
      <c r="L29" s="317"/>
      <c r="M29" s="318"/>
      <c r="N29" s="394"/>
      <c r="O29" s="394"/>
      <c r="P29" s="394"/>
      <c r="Q29" s="428"/>
    </row>
    <row r="30" spans="1:17" ht="14.25" customHeight="1">
      <c r="A30" s="152">
        <v>19</v>
      </c>
      <c r="B30" s="153" t="s">
        <v>188</v>
      </c>
      <c r="C30" s="154">
        <v>4864996</v>
      </c>
      <c r="D30" s="158" t="s">
        <v>12</v>
      </c>
      <c r="E30" s="245" t="s">
        <v>321</v>
      </c>
      <c r="F30" s="159">
        <v>1000</v>
      </c>
      <c r="G30" s="317">
        <v>994924</v>
      </c>
      <c r="H30" s="318">
        <v>995513</v>
      </c>
      <c r="I30" s="397">
        <f>G30-H30</f>
        <v>-589</v>
      </c>
      <c r="J30" s="397">
        <f>$F30*I30</f>
        <v>-589000</v>
      </c>
      <c r="K30" s="397">
        <f>J30/1000000</f>
        <v>-0.589</v>
      </c>
      <c r="L30" s="317">
        <v>281</v>
      </c>
      <c r="M30" s="318">
        <v>281</v>
      </c>
      <c r="N30" s="394">
        <f>L30-M30</f>
        <v>0</v>
      </c>
      <c r="O30" s="394">
        <f>$F30*N30</f>
        <v>0</v>
      </c>
      <c r="P30" s="394">
        <f>O30/1000000</f>
        <v>0</v>
      </c>
      <c r="Q30" s="428"/>
    </row>
    <row r="31" spans="1:17" ht="14.25" customHeight="1">
      <c r="A31" s="152">
        <v>20</v>
      </c>
      <c r="B31" s="153" t="s">
        <v>189</v>
      </c>
      <c r="C31" s="154">
        <v>4865000</v>
      </c>
      <c r="D31" s="158" t="s">
        <v>12</v>
      </c>
      <c r="E31" s="245" t="s">
        <v>321</v>
      </c>
      <c r="F31" s="159">
        <v>1000</v>
      </c>
      <c r="G31" s="317">
        <v>983006</v>
      </c>
      <c r="H31" s="318">
        <v>984124</v>
      </c>
      <c r="I31" s="397">
        <f>G31-H31</f>
        <v>-1118</v>
      </c>
      <c r="J31" s="440">
        <f>$F31*I31</f>
        <v>-1118000</v>
      </c>
      <c r="K31" s="397">
        <f>J31/1000000</f>
        <v>-1.118</v>
      </c>
      <c r="L31" s="317">
        <v>2709</v>
      </c>
      <c r="M31" s="318">
        <v>2709</v>
      </c>
      <c r="N31" s="394">
        <f>L31-M31</f>
        <v>0</v>
      </c>
      <c r="O31" s="394">
        <f>$F31*N31</f>
        <v>0</v>
      </c>
      <c r="P31" s="394">
        <f>O31/1000000</f>
        <v>0</v>
      </c>
      <c r="Q31" s="730"/>
    </row>
    <row r="32" spans="1:17" ht="14.25" customHeight="1">
      <c r="A32" s="152">
        <v>21</v>
      </c>
      <c r="B32" s="153" t="s">
        <v>190</v>
      </c>
      <c r="C32" s="154">
        <v>4865146</v>
      </c>
      <c r="D32" s="158" t="s">
        <v>12</v>
      </c>
      <c r="E32" s="245" t="s">
        <v>321</v>
      </c>
      <c r="F32" s="159">
        <v>2500</v>
      </c>
      <c r="G32" s="317">
        <v>998561</v>
      </c>
      <c r="H32" s="318">
        <v>998769</v>
      </c>
      <c r="I32" s="397">
        <f>G32-H32</f>
        <v>-208</v>
      </c>
      <c r="J32" s="397">
        <f>$F32*I32</f>
        <v>-520000</v>
      </c>
      <c r="K32" s="397">
        <f>J32/1000000</f>
        <v>-0.52</v>
      </c>
      <c r="L32" s="317">
        <v>34</v>
      </c>
      <c r="M32" s="318">
        <v>34</v>
      </c>
      <c r="N32" s="394">
        <f>L32-M32</f>
        <v>0</v>
      </c>
      <c r="O32" s="394">
        <f>$F32*N32</f>
        <v>0</v>
      </c>
      <c r="P32" s="394">
        <f>O32/1000000</f>
        <v>0</v>
      </c>
      <c r="Q32" s="428"/>
    </row>
    <row r="33" spans="1:17" ht="18" customHeight="1">
      <c r="A33" s="152">
        <v>22</v>
      </c>
      <c r="B33" s="156" t="s">
        <v>191</v>
      </c>
      <c r="C33" s="154">
        <v>4864885</v>
      </c>
      <c r="D33" s="158" t="s">
        <v>12</v>
      </c>
      <c r="E33" s="245" t="s">
        <v>321</v>
      </c>
      <c r="F33" s="159">
        <v>2500</v>
      </c>
      <c r="G33" s="317">
        <v>996293</v>
      </c>
      <c r="H33" s="318">
        <v>996587</v>
      </c>
      <c r="I33" s="440">
        <f>G33-H33</f>
        <v>-294</v>
      </c>
      <c r="J33" s="440">
        <f>$F33*I33</f>
        <v>-735000</v>
      </c>
      <c r="K33" s="440">
        <f>J33/1000000</f>
        <v>-0.735</v>
      </c>
      <c r="L33" s="317">
        <v>461</v>
      </c>
      <c r="M33" s="318">
        <v>461</v>
      </c>
      <c r="N33" s="263">
        <f>L33-M33</f>
        <v>0</v>
      </c>
      <c r="O33" s="263">
        <f>$F33*N33</f>
        <v>0</v>
      </c>
      <c r="P33" s="263">
        <f>O33/1000000</f>
        <v>0</v>
      </c>
      <c r="Q33" s="428"/>
    </row>
    <row r="34" spans="1:17" ht="18" customHeight="1">
      <c r="A34" s="152"/>
      <c r="B34" s="161"/>
      <c r="C34" s="154"/>
      <c r="D34" s="158"/>
      <c r="E34" s="245"/>
      <c r="F34" s="159"/>
      <c r="G34" s="317"/>
      <c r="H34" s="318"/>
      <c r="I34" s="397"/>
      <c r="J34" s="397"/>
      <c r="K34" s="576">
        <f>SUM(K30:K33)</f>
        <v>-2.962</v>
      </c>
      <c r="L34" s="317"/>
      <c r="M34" s="318"/>
      <c r="N34" s="394"/>
      <c r="O34" s="394"/>
      <c r="P34" s="577">
        <f>SUM(P30:P33)</f>
        <v>0</v>
      </c>
      <c r="Q34" s="428"/>
    </row>
    <row r="35" spans="1:17" ht="18" customHeight="1">
      <c r="A35" s="152"/>
      <c r="B35" s="160" t="s">
        <v>110</v>
      </c>
      <c r="C35" s="154"/>
      <c r="D35" s="155"/>
      <c r="E35" s="245"/>
      <c r="F35" s="159"/>
      <c r="G35" s="317"/>
      <c r="H35" s="318"/>
      <c r="I35" s="397"/>
      <c r="J35" s="397"/>
      <c r="K35" s="397"/>
      <c r="L35" s="317"/>
      <c r="M35" s="318"/>
      <c r="N35" s="394"/>
      <c r="O35" s="394"/>
      <c r="P35" s="394"/>
      <c r="Q35" s="428"/>
    </row>
    <row r="36" spans="1:17" ht="18" customHeight="1">
      <c r="A36" s="152">
        <v>23</v>
      </c>
      <c r="B36" s="650" t="s">
        <v>373</v>
      </c>
      <c r="C36" s="154">
        <v>4864955</v>
      </c>
      <c r="D36" s="153" t="s">
        <v>12</v>
      </c>
      <c r="E36" s="153" t="s">
        <v>321</v>
      </c>
      <c r="F36" s="159">
        <v>1000</v>
      </c>
      <c r="G36" s="317">
        <v>990801</v>
      </c>
      <c r="H36" s="263">
        <v>991039</v>
      </c>
      <c r="I36" s="397">
        <f>G36-H36</f>
        <v>-238</v>
      </c>
      <c r="J36" s="397">
        <f>$F36*I36</f>
        <v>-238000</v>
      </c>
      <c r="K36" s="397">
        <f>J36/1000000</f>
        <v>-0.238</v>
      </c>
      <c r="L36" s="317">
        <v>2284</v>
      </c>
      <c r="M36" s="263">
        <v>2284</v>
      </c>
      <c r="N36" s="394">
        <f>L36-M36</f>
        <v>0</v>
      </c>
      <c r="O36" s="394">
        <f>$F36*N36</f>
        <v>0</v>
      </c>
      <c r="P36" s="394">
        <f>O36/1000000</f>
        <v>0</v>
      </c>
      <c r="Q36" s="648"/>
    </row>
    <row r="37" spans="1:17" ht="18">
      <c r="A37" s="152">
        <v>24</v>
      </c>
      <c r="B37" s="153" t="s">
        <v>168</v>
      </c>
      <c r="C37" s="154">
        <v>4864820</v>
      </c>
      <c r="D37" s="158" t="s">
        <v>12</v>
      </c>
      <c r="E37" s="245" t="s">
        <v>321</v>
      </c>
      <c r="F37" s="159">
        <v>160</v>
      </c>
      <c r="G37" s="317">
        <v>3037</v>
      </c>
      <c r="H37" s="263">
        <v>3183</v>
      </c>
      <c r="I37" s="397">
        <f>G37-H37</f>
        <v>-146</v>
      </c>
      <c r="J37" s="397">
        <f>$F37*I37</f>
        <v>-23360</v>
      </c>
      <c r="K37" s="397">
        <f>J37/1000000</f>
        <v>-0.02336</v>
      </c>
      <c r="L37" s="317">
        <v>31955</v>
      </c>
      <c r="M37" s="263">
        <v>31975</v>
      </c>
      <c r="N37" s="394">
        <f>L37-M37</f>
        <v>-20</v>
      </c>
      <c r="O37" s="394">
        <f>$F37*N37</f>
        <v>-3200</v>
      </c>
      <c r="P37" s="394">
        <f>O37/1000000</f>
        <v>-0.0032</v>
      </c>
      <c r="Q37" s="425"/>
    </row>
    <row r="38" spans="1:17" ht="18" customHeight="1">
      <c r="A38" s="152">
        <v>25</v>
      </c>
      <c r="B38" s="156" t="s">
        <v>169</v>
      </c>
      <c r="C38" s="154">
        <v>4864811</v>
      </c>
      <c r="D38" s="158" t="s">
        <v>12</v>
      </c>
      <c r="E38" s="245" t="s">
        <v>321</v>
      </c>
      <c r="F38" s="159">
        <v>200</v>
      </c>
      <c r="G38" s="317">
        <v>3796</v>
      </c>
      <c r="H38" s="263">
        <v>3814</v>
      </c>
      <c r="I38" s="397">
        <f>G38-H38</f>
        <v>-18</v>
      </c>
      <c r="J38" s="397">
        <f>$F38*I38</f>
        <v>-3600</v>
      </c>
      <c r="K38" s="397">
        <f>J38/1000000</f>
        <v>-0.0036</v>
      </c>
      <c r="L38" s="317">
        <v>11192</v>
      </c>
      <c r="M38" s="263">
        <v>10967</v>
      </c>
      <c r="N38" s="394">
        <f>L38-M38</f>
        <v>225</v>
      </c>
      <c r="O38" s="394">
        <f>$F38*N38</f>
        <v>45000</v>
      </c>
      <c r="P38" s="394">
        <f>O38/1000000</f>
        <v>0.045</v>
      </c>
      <c r="Q38" s="434"/>
    </row>
    <row r="39" spans="1:17" ht="18" customHeight="1">
      <c r="A39" s="152">
        <v>26</v>
      </c>
      <c r="B39" s="156" t="s">
        <v>381</v>
      </c>
      <c r="C39" s="154">
        <v>4864961</v>
      </c>
      <c r="D39" s="158" t="s">
        <v>12</v>
      </c>
      <c r="E39" s="245" t="s">
        <v>321</v>
      </c>
      <c r="F39" s="159">
        <v>1000</v>
      </c>
      <c r="G39" s="317">
        <v>972026</v>
      </c>
      <c r="H39" s="263">
        <v>972576</v>
      </c>
      <c r="I39" s="440">
        <f>G39-H39</f>
        <v>-550</v>
      </c>
      <c r="J39" s="440">
        <f>$F39*I39</f>
        <v>-550000</v>
      </c>
      <c r="K39" s="440">
        <f>J39/1000000</f>
        <v>-0.55</v>
      </c>
      <c r="L39" s="317">
        <v>999295</v>
      </c>
      <c r="M39" s="263">
        <v>999295</v>
      </c>
      <c r="N39" s="263">
        <f>L39-M39</f>
        <v>0</v>
      </c>
      <c r="O39" s="263">
        <f>$F39*N39</f>
        <v>0</v>
      </c>
      <c r="P39" s="263">
        <f>O39/1000000</f>
        <v>0</v>
      </c>
      <c r="Q39" s="425"/>
    </row>
    <row r="40" spans="1:17" ht="18" customHeight="1">
      <c r="A40" s="152"/>
      <c r="B40" s="161" t="s">
        <v>173</v>
      </c>
      <c r="C40" s="154"/>
      <c r="D40" s="158"/>
      <c r="E40" s="245"/>
      <c r="F40" s="159"/>
      <c r="G40" s="317"/>
      <c r="H40" s="318"/>
      <c r="I40" s="397"/>
      <c r="J40" s="397"/>
      <c r="K40" s="397"/>
      <c r="L40" s="317"/>
      <c r="M40" s="318"/>
      <c r="N40" s="394"/>
      <c r="O40" s="394"/>
      <c r="P40" s="394"/>
      <c r="Q40" s="455"/>
    </row>
    <row r="41" spans="1:17" ht="17.25" customHeight="1">
      <c r="A41" s="152">
        <v>27</v>
      </c>
      <c r="B41" s="153" t="s">
        <v>372</v>
      </c>
      <c r="C41" s="154">
        <v>4865154</v>
      </c>
      <c r="D41" s="158" t="s">
        <v>12</v>
      </c>
      <c r="E41" s="245" t="s">
        <v>321</v>
      </c>
      <c r="F41" s="154">
        <v>-625</v>
      </c>
      <c r="G41" s="317">
        <v>0</v>
      </c>
      <c r="H41" s="318">
        <v>0</v>
      </c>
      <c r="I41" s="397">
        <f>G41-H41</f>
        <v>0</v>
      </c>
      <c r="J41" s="397">
        <f>$F41*I41</f>
        <v>0</v>
      </c>
      <c r="K41" s="397">
        <f>J41/1000000</f>
        <v>0</v>
      </c>
      <c r="L41" s="317">
        <v>0</v>
      </c>
      <c r="M41" s="318">
        <v>0</v>
      </c>
      <c r="N41" s="394">
        <f>L41-M41</f>
        <v>0</v>
      </c>
      <c r="O41" s="394">
        <f>$F41*N41</f>
        <v>0</v>
      </c>
      <c r="P41" s="394">
        <f>O41/1000000</f>
        <v>0</v>
      </c>
      <c r="Q41" s="452"/>
    </row>
    <row r="42" spans="1:17" ht="17.25" customHeight="1">
      <c r="A42" s="152">
        <v>28</v>
      </c>
      <c r="B42" s="153" t="s">
        <v>375</v>
      </c>
      <c r="C42" s="154">
        <v>4865114</v>
      </c>
      <c r="D42" s="158" t="s">
        <v>12</v>
      </c>
      <c r="E42" s="245" t="s">
        <v>321</v>
      </c>
      <c r="F42" s="155">
        <v>-833.33</v>
      </c>
      <c r="G42" s="317">
        <v>0</v>
      </c>
      <c r="H42" s="318">
        <v>0</v>
      </c>
      <c r="I42" s="440">
        <f>G42-H42</f>
        <v>0</v>
      </c>
      <c r="J42" s="440">
        <f>$F42*I42</f>
        <v>0</v>
      </c>
      <c r="K42" s="440">
        <f>J42/1000000</f>
        <v>0</v>
      </c>
      <c r="L42" s="317">
        <v>999871</v>
      </c>
      <c r="M42" s="318">
        <v>1000000</v>
      </c>
      <c r="N42" s="263">
        <f>L42-M42</f>
        <v>-129</v>
      </c>
      <c r="O42" s="263">
        <f>$F42*N42</f>
        <v>107499.57</v>
      </c>
      <c r="P42" s="263">
        <f>O42/1000000</f>
        <v>0.10749957</v>
      </c>
      <c r="Q42" s="452"/>
    </row>
    <row r="43" spans="1:17" ht="17.25" customHeight="1">
      <c r="A43" s="152">
        <v>29</v>
      </c>
      <c r="B43" s="153" t="s">
        <v>110</v>
      </c>
      <c r="C43" s="154">
        <v>4902508</v>
      </c>
      <c r="D43" s="158" t="s">
        <v>12</v>
      </c>
      <c r="E43" s="245" t="s">
        <v>321</v>
      </c>
      <c r="F43" s="155">
        <v>-833.33</v>
      </c>
      <c r="G43" s="317">
        <v>999904</v>
      </c>
      <c r="H43" s="318">
        <v>999904</v>
      </c>
      <c r="I43" s="397">
        <f>G43-H43</f>
        <v>0</v>
      </c>
      <c r="J43" s="397">
        <f>$F43*I43</f>
        <v>0</v>
      </c>
      <c r="K43" s="397">
        <f>J43/1000000</f>
        <v>0</v>
      </c>
      <c r="L43" s="317">
        <v>999741</v>
      </c>
      <c r="M43" s="318">
        <v>999741</v>
      </c>
      <c r="N43" s="394">
        <f>L43-M43</f>
        <v>0</v>
      </c>
      <c r="O43" s="394">
        <f>$F43*N43</f>
        <v>0</v>
      </c>
      <c r="P43" s="394">
        <f>O43/1000000</f>
        <v>0</v>
      </c>
      <c r="Q43" s="455"/>
    </row>
    <row r="44" spans="1:17" ht="16.5" customHeight="1" thickBot="1">
      <c r="A44" s="152"/>
      <c r="B44" s="422"/>
      <c r="C44" s="422"/>
      <c r="D44" s="422"/>
      <c r="E44" s="422"/>
      <c r="F44" s="166"/>
      <c r="G44" s="167"/>
      <c r="H44" s="422"/>
      <c r="I44" s="422"/>
      <c r="J44" s="422"/>
      <c r="K44" s="166"/>
      <c r="L44" s="167"/>
      <c r="M44" s="422"/>
      <c r="N44" s="422"/>
      <c r="O44" s="422"/>
      <c r="P44" s="166"/>
      <c r="Q44" s="167"/>
    </row>
    <row r="45" spans="1:17" ht="18" customHeight="1" thickTop="1">
      <c r="A45" s="151"/>
      <c r="B45" s="153"/>
      <c r="C45" s="154"/>
      <c r="D45" s="155"/>
      <c r="E45" s="245"/>
      <c r="F45" s="154"/>
      <c r="G45" s="154"/>
      <c r="H45" s="373"/>
      <c r="I45" s="373"/>
      <c r="J45" s="373"/>
      <c r="K45" s="373"/>
      <c r="L45" s="467"/>
      <c r="M45" s="373"/>
      <c r="N45" s="373"/>
      <c r="O45" s="373"/>
      <c r="P45" s="373"/>
      <c r="Q45" s="435"/>
    </row>
    <row r="46" spans="1:17" ht="21" customHeight="1" thickBot="1">
      <c r="A46" s="170"/>
      <c r="B46" s="375"/>
      <c r="C46" s="164"/>
      <c r="D46" s="165"/>
      <c r="E46" s="163"/>
      <c r="F46" s="164"/>
      <c r="G46" s="164"/>
      <c r="H46" s="468"/>
      <c r="I46" s="468"/>
      <c r="J46" s="468"/>
      <c r="K46" s="468"/>
      <c r="L46" s="468"/>
      <c r="M46" s="468"/>
      <c r="N46" s="468"/>
      <c r="O46" s="468"/>
      <c r="P46" s="468"/>
      <c r="Q46" s="469" t="str">
        <f>NDPL!Q1</f>
        <v>MARCH-2022</v>
      </c>
    </row>
    <row r="47" spans="1:17" ht="21.75" customHeight="1" thickTop="1">
      <c r="A47" s="149"/>
      <c r="B47" s="378" t="s">
        <v>323</v>
      </c>
      <c r="C47" s="154"/>
      <c r="D47" s="155"/>
      <c r="E47" s="245"/>
      <c r="F47" s="154"/>
      <c r="G47" s="379"/>
      <c r="H47" s="373"/>
      <c r="I47" s="373"/>
      <c r="J47" s="373"/>
      <c r="K47" s="373"/>
      <c r="L47" s="379"/>
      <c r="M47" s="373"/>
      <c r="N47" s="373"/>
      <c r="O47" s="373"/>
      <c r="P47" s="470"/>
      <c r="Q47" s="471"/>
    </row>
    <row r="48" spans="1:17" ht="21" customHeight="1">
      <c r="A48" s="152"/>
      <c r="B48" s="421" t="s">
        <v>365</v>
      </c>
      <c r="C48" s="154"/>
      <c r="D48" s="155"/>
      <c r="E48" s="245"/>
      <c r="F48" s="154"/>
      <c r="G48" s="99"/>
      <c r="H48" s="373"/>
      <c r="I48" s="373"/>
      <c r="J48" s="373"/>
      <c r="K48" s="373"/>
      <c r="L48" s="99"/>
      <c r="M48" s="373"/>
      <c r="N48" s="373"/>
      <c r="O48" s="373"/>
      <c r="P48" s="373"/>
      <c r="Q48" s="472"/>
    </row>
    <row r="49" spans="1:17" ht="18">
      <c r="A49" s="152">
        <v>30</v>
      </c>
      <c r="B49" s="153" t="s">
        <v>366</v>
      </c>
      <c r="C49" s="154">
        <v>4864910</v>
      </c>
      <c r="D49" s="158" t="s">
        <v>12</v>
      </c>
      <c r="E49" s="245" t="s">
        <v>321</v>
      </c>
      <c r="F49" s="154">
        <v>-1000</v>
      </c>
      <c r="G49" s="317">
        <v>996920</v>
      </c>
      <c r="H49" s="318">
        <v>996836</v>
      </c>
      <c r="I49" s="397">
        <f>G49-H49</f>
        <v>84</v>
      </c>
      <c r="J49" s="397">
        <f>$F49*I49</f>
        <v>-84000</v>
      </c>
      <c r="K49" s="397">
        <f>J49/1000000</f>
        <v>-0.084</v>
      </c>
      <c r="L49" s="317">
        <v>989799</v>
      </c>
      <c r="M49" s="318">
        <v>989799</v>
      </c>
      <c r="N49" s="394">
        <f>L49-M49</f>
        <v>0</v>
      </c>
      <c r="O49" s="394">
        <f>$F49*N49</f>
        <v>0</v>
      </c>
      <c r="P49" s="394">
        <f>O49/1000000</f>
        <v>0</v>
      </c>
      <c r="Q49" s="473"/>
    </row>
    <row r="50" spans="1:17" ht="18">
      <c r="A50" s="152">
        <v>31</v>
      </c>
      <c r="B50" s="153" t="s">
        <v>377</v>
      </c>
      <c r="C50" s="154">
        <v>4864940</v>
      </c>
      <c r="D50" s="158" t="s">
        <v>12</v>
      </c>
      <c r="E50" s="245" t="s">
        <v>321</v>
      </c>
      <c r="F50" s="154">
        <v>-1000</v>
      </c>
      <c r="G50" s="317">
        <v>999149</v>
      </c>
      <c r="H50" s="318">
        <v>999063</v>
      </c>
      <c r="I50" s="269">
        <f>G50-H50</f>
        <v>86</v>
      </c>
      <c r="J50" s="269">
        <f>$F50*I50</f>
        <v>-86000</v>
      </c>
      <c r="K50" s="269">
        <f>J50/1000000</f>
        <v>-0.086</v>
      </c>
      <c r="L50" s="317">
        <v>995612</v>
      </c>
      <c r="M50" s="318">
        <v>995612</v>
      </c>
      <c r="N50" s="269">
        <f>L50-M50</f>
        <v>0</v>
      </c>
      <c r="O50" s="269">
        <f>$F50*N50</f>
        <v>0</v>
      </c>
      <c r="P50" s="269">
        <f>O50/1000000</f>
        <v>0</v>
      </c>
      <c r="Q50" s="473"/>
    </row>
    <row r="51" spans="1:17" ht="18">
      <c r="A51" s="152"/>
      <c r="B51" s="421" t="s">
        <v>369</v>
      </c>
      <c r="C51" s="154"/>
      <c r="D51" s="158"/>
      <c r="E51" s="245"/>
      <c r="F51" s="154"/>
      <c r="G51" s="317"/>
      <c r="H51" s="318"/>
      <c r="I51" s="394"/>
      <c r="J51" s="394"/>
      <c r="K51" s="394"/>
      <c r="L51" s="317"/>
      <c r="M51" s="318"/>
      <c r="N51" s="394"/>
      <c r="O51" s="394"/>
      <c r="P51" s="394"/>
      <c r="Q51" s="473"/>
    </row>
    <row r="52" spans="1:17" ht="18">
      <c r="A52" s="152">
        <v>32</v>
      </c>
      <c r="B52" s="153" t="s">
        <v>366</v>
      </c>
      <c r="C52" s="154">
        <v>4864891</v>
      </c>
      <c r="D52" s="158" t="s">
        <v>12</v>
      </c>
      <c r="E52" s="245" t="s">
        <v>321</v>
      </c>
      <c r="F52" s="154">
        <v>-2000</v>
      </c>
      <c r="G52" s="317">
        <v>998113</v>
      </c>
      <c r="H52" s="318">
        <v>998082</v>
      </c>
      <c r="I52" s="394">
        <f>G52-H52</f>
        <v>31</v>
      </c>
      <c r="J52" s="394">
        <f>$F52*I52</f>
        <v>-62000</v>
      </c>
      <c r="K52" s="394">
        <f>J52/1000000</f>
        <v>-0.062</v>
      </c>
      <c r="L52" s="317">
        <v>996394</v>
      </c>
      <c r="M52" s="318">
        <v>996394</v>
      </c>
      <c r="N52" s="394">
        <f>L52-M52</f>
        <v>0</v>
      </c>
      <c r="O52" s="394">
        <f>$F52*N52</f>
        <v>0</v>
      </c>
      <c r="P52" s="394">
        <f>O52/1000000</f>
        <v>0</v>
      </c>
      <c r="Q52" s="473"/>
    </row>
    <row r="53" spans="1:17" ht="18">
      <c r="A53" s="152">
        <v>33</v>
      </c>
      <c r="B53" s="153" t="s">
        <v>377</v>
      </c>
      <c r="C53" s="154">
        <v>4864912</v>
      </c>
      <c r="D53" s="158" t="s">
        <v>12</v>
      </c>
      <c r="E53" s="245" t="s">
        <v>321</v>
      </c>
      <c r="F53" s="154">
        <v>-1000</v>
      </c>
      <c r="G53" s="317">
        <v>77</v>
      </c>
      <c r="H53" s="318">
        <v>19</v>
      </c>
      <c r="I53" s="394">
        <f>G53-H53</f>
        <v>58</v>
      </c>
      <c r="J53" s="394">
        <f>$F53*I53</f>
        <v>-58000</v>
      </c>
      <c r="K53" s="394">
        <f>J53/1000000</f>
        <v>-0.058</v>
      </c>
      <c r="L53" s="317">
        <v>995020</v>
      </c>
      <c r="M53" s="318">
        <v>995020</v>
      </c>
      <c r="N53" s="394">
        <f>L53-M53</f>
        <v>0</v>
      </c>
      <c r="O53" s="394">
        <f>$F53*N53</f>
        <v>0</v>
      </c>
      <c r="P53" s="394">
        <f>O53/1000000</f>
        <v>0</v>
      </c>
      <c r="Q53" s="473"/>
    </row>
    <row r="54" spans="1:17" ht="18" customHeight="1">
      <c r="A54" s="152"/>
      <c r="B54" s="160" t="s">
        <v>174</v>
      </c>
      <c r="C54" s="154"/>
      <c r="D54" s="155"/>
      <c r="E54" s="245"/>
      <c r="F54" s="159"/>
      <c r="G54" s="317"/>
      <c r="H54" s="318"/>
      <c r="I54" s="373"/>
      <c r="J54" s="373"/>
      <c r="K54" s="373"/>
      <c r="L54" s="317"/>
      <c r="M54" s="318"/>
      <c r="N54" s="373"/>
      <c r="O54" s="373"/>
      <c r="P54" s="373"/>
      <c r="Q54" s="428"/>
    </row>
    <row r="55" spans="1:17" ht="18">
      <c r="A55" s="152">
        <v>34</v>
      </c>
      <c r="B55" s="305" t="s">
        <v>458</v>
      </c>
      <c r="C55" s="305">
        <v>4864850</v>
      </c>
      <c r="D55" s="158" t="s">
        <v>12</v>
      </c>
      <c r="E55" s="245" t="s">
        <v>321</v>
      </c>
      <c r="F55" s="159">
        <v>625</v>
      </c>
      <c r="G55" s="317">
        <v>449</v>
      </c>
      <c r="H55" s="318">
        <v>422</v>
      </c>
      <c r="I55" s="394">
        <f>G55-H55</f>
        <v>27</v>
      </c>
      <c r="J55" s="394">
        <f>$F55*I55</f>
        <v>16875</v>
      </c>
      <c r="K55" s="394">
        <f>J55/1000000</f>
        <v>0.016875</v>
      </c>
      <c r="L55" s="317">
        <v>1395</v>
      </c>
      <c r="M55" s="318">
        <v>1290</v>
      </c>
      <c r="N55" s="394">
        <f>L55-M55</f>
        <v>105</v>
      </c>
      <c r="O55" s="394">
        <f>$F55*N55</f>
        <v>65625</v>
      </c>
      <c r="P55" s="394">
        <f>O55/1000000</f>
        <v>0.065625</v>
      </c>
      <c r="Q55" s="428"/>
    </row>
    <row r="56" spans="1:17" ht="18" customHeight="1">
      <c r="A56" s="152"/>
      <c r="B56" s="160" t="s">
        <v>157</v>
      </c>
      <c r="C56" s="154"/>
      <c r="D56" s="158"/>
      <c r="E56" s="245"/>
      <c r="F56" s="159"/>
      <c r="G56" s="317"/>
      <c r="H56" s="318"/>
      <c r="I56" s="394"/>
      <c r="J56" s="394"/>
      <c r="K56" s="394"/>
      <c r="L56" s="317"/>
      <c r="M56" s="318"/>
      <c r="N56" s="394"/>
      <c r="O56" s="394"/>
      <c r="P56" s="394"/>
      <c r="Q56" s="428"/>
    </row>
    <row r="57" spans="1:17" ht="18" customHeight="1">
      <c r="A57" s="152">
        <v>35</v>
      </c>
      <c r="B57" s="153" t="s">
        <v>170</v>
      </c>
      <c r="C57" s="154">
        <v>4902580</v>
      </c>
      <c r="D57" s="158" t="s">
        <v>12</v>
      </c>
      <c r="E57" s="245" t="s">
        <v>321</v>
      </c>
      <c r="F57" s="159">
        <v>100</v>
      </c>
      <c r="G57" s="317">
        <v>999866</v>
      </c>
      <c r="H57" s="318">
        <v>999863</v>
      </c>
      <c r="I57" s="394">
        <f>G57-H57</f>
        <v>3</v>
      </c>
      <c r="J57" s="394">
        <f>$F57*I57</f>
        <v>300</v>
      </c>
      <c r="K57" s="394">
        <f>J57/1000000</f>
        <v>0.0003</v>
      </c>
      <c r="L57" s="317">
        <v>1000022</v>
      </c>
      <c r="M57" s="318">
        <v>999996</v>
      </c>
      <c r="N57" s="394">
        <f>L57-M57</f>
        <v>26</v>
      </c>
      <c r="O57" s="394">
        <f>$F57*N57</f>
        <v>2600</v>
      </c>
      <c r="P57" s="394">
        <f>O57/1000000</f>
        <v>0.0026</v>
      </c>
      <c r="Q57" s="428"/>
    </row>
    <row r="58" spans="1:17" ht="19.5" customHeight="1">
      <c r="A58" s="152">
        <v>36</v>
      </c>
      <c r="B58" s="156" t="s">
        <v>171</v>
      </c>
      <c r="C58" s="154">
        <v>4902544</v>
      </c>
      <c r="D58" s="158" t="s">
        <v>12</v>
      </c>
      <c r="E58" s="245" t="s">
        <v>321</v>
      </c>
      <c r="F58" s="159">
        <v>100</v>
      </c>
      <c r="G58" s="317">
        <v>3737</v>
      </c>
      <c r="H58" s="318">
        <v>3836</v>
      </c>
      <c r="I58" s="394">
        <f>G58-H58</f>
        <v>-99</v>
      </c>
      <c r="J58" s="394">
        <f>$F58*I58</f>
        <v>-9900</v>
      </c>
      <c r="K58" s="394">
        <f>J58/1000000</f>
        <v>-0.0099</v>
      </c>
      <c r="L58" s="317">
        <v>1669</v>
      </c>
      <c r="M58" s="318">
        <v>1595</v>
      </c>
      <c r="N58" s="394">
        <f>L58-M58</f>
        <v>74</v>
      </c>
      <c r="O58" s="394">
        <f>$F58*N58</f>
        <v>7400</v>
      </c>
      <c r="P58" s="394">
        <f>O58/1000000</f>
        <v>0.0074</v>
      </c>
      <c r="Q58" s="428"/>
    </row>
    <row r="59" spans="1:17" ht="22.5" customHeight="1">
      <c r="A59" s="152">
        <v>37</v>
      </c>
      <c r="B59" s="817" t="s">
        <v>192</v>
      </c>
      <c r="C59" s="154">
        <v>5269199</v>
      </c>
      <c r="D59" s="158" t="s">
        <v>12</v>
      </c>
      <c r="E59" s="245" t="s">
        <v>321</v>
      </c>
      <c r="F59" s="159">
        <v>100</v>
      </c>
      <c r="G59" s="262">
        <v>1213</v>
      </c>
      <c r="H59" s="263">
        <v>1213</v>
      </c>
      <c r="I59" s="423">
        <f>G59-H59</f>
        <v>0</v>
      </c>
      <c r="J59" s="423">
        <f>$F59*I59</f>
        <v>0</v>
      </c>
      <c r="K59" s="423">
        <f>J59/1000000</f>
        <v>0</v>
      </c>
      <c r="L59" s="262">
        <v>70842</v>
      </c>
      <c r="M59" s="263">
        <v>70842</v>
      </c>
      <c r="N59" s="423">
        <f>L59-M59</f>
        <v>0</v>
      </c>
      <c r="O59" s="423">
        <f>$F59*N59</f>
        <v>0</v>
      </c>
      <c r="P59" s="423">
        <f>O59/1000000</f>
        <v>0</v>
      </c>
      <c r="Q59" s="578"/>
    </row>
    <row r="60" spans="1:17" ht="19.5" customHeight="1">
      <c r="A60" s="152"/>
      <c r="B60" s="160" t="s">
        <v>163</v>
      </c>
      <c r="C60" s="154"/>
      <c r="D60" s="158"/>
      <c r="E60" s="155"/>
      <c r="F60" s="159"/>
      <c r="G60" s="317"/>
      <c r="H60" s="318"/>
      <c r="I60" s="394"/>
      <c r="J60" s="394"/>
      <c r="K60" s="394"/>
      <c r="L60" s="317"/>
      <c r="M60" s="318"/>
      <c r="N60" s="394"/>
      <c r="O60" s="394"/>
      <c r="P60" s="394"/>
      <c r="Q60" s="428"/>
    </row>
    <row r="61" spans="1:17" s="87" customFormat="1" ht="13.5" thickBot="1">
      <c r="A61" s="162">
        <v>38</v>
      </c>
      <c r="B61" s="422" t="s">
        <v>164</v>
      </c>
      <c r="C61" s="164">
        <v>4865151</v>
      </c>
      <c r="D61" s="732" t="s">
        <v>12</v>
      </c>
      <c r="E61" s="163" t="s">
        <v>321</v>
      </c>
      <c r="F61" s="170">
        <v>500</v>
      </c>
      <c r="G61" s="805">
        <v>21960</v>
      </c>
      <c r="H61" s="806">
        <v>21961</v>
      </c>
      <c r="I61" s="170">
        <f>G61-H61</f>
        <v>-1</v>
      </c>
      <c r="J61" s="170">
        <f>$F61*I61</f>
        <v>-500</v>
      </c>
      <c r="K61" s="170">
        <f>J61/1000000</f>
        <v>-0.0005</v>
      </c>
      <c r="L61" s="805">
        <v>4986</v>
      </c>
      <c r="M61" s="806">
        <v>4936</v>
      </c>
      <c r="N61" s="170">
        <f>L61-M61</f>
        <v>50</v>
      </c>
      <c r="O61" s="170">
        <f>$F61*N61</f>
        <v>25000</v>
      </c>
      <c r="P61" s="170">
        <f>O61/1000000</f>
        <v>0.025</v>
      </c>
      <c r="Q61" s="733"/>
    </row>
    <row r="62" spans="1:23" s="457" customFormat="1" ht="15.75" customHeight="1" thickBot="1" thickTop="1">
      <c r="A62" s="162"/>
      <c r="B62" s="422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247"/>
      <c r="S62" s="247"/>
      <c r="T62" s="247"/>
      <c r="U62" s="460"/>
      <c r="V62" s="460"/>
      <c r="W62" s="460"/>
    </row>
    <row r="63" spans="1:20" ht="15.75" customHeight="1" thickTop="1">
      <c r="A63" s="474"/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87"/>
      <c r="R63" s="87"/>
      <c r="S63" s="87"/>
      <c r="T63" s="87"/>
    </row>
    <row r="64" spans="1:20" ht="24" thickBot="1">
      <c r="A64" s="371" t="s">
        <v>339</v>
      </c>
      <c r="G64" s="457"/>
      <c r="H64" s="457"/>
      <c r="I64" s="44" t="s">
        <v>370</v>
      </c>
      <c r="J64" s="457"/>
      <c r="K64" s="457"/>
      <c r="L64" s="457"/>
      <c r="M64" s="457"/>
      <c r="N64" s="44" t="s">
        <v>371</v>
      </c>
      <c r="O64" s="457"/>
      <c r="P64" s="457"/>
      <c r="R64" s="87"/>
      <c r="S64" s="87"/>
      <c r="T64" s="87"/>
    </row>
    <row r="65" spans="1:20" ht="39.75" thickBot="1" thickTop="1">
      <c r="A65" s="475" t="s">
        <v>8</v>
      </c>
      <c r="B65" s="476" t="s">
        <v>9</v>
      </c>
      <c r="C65" s="477" t="s">
        <v>1</v>
      </c>
      <c r="D65" s="477" t="s">
        <v>2</v>
      </c>
      <c r="E65" s="477" t="s">
        <v>3</v>
      </c>
      <c r="F65" s="477" t="s">
        <v>10</v>
      </c>
      <c r="G65" s="475" t="str">
        <f>G5</f>
        <v>FINAL READING 31/03/2022</v>
      </c>
      <c r="H65" s="477" t="str">
        <f>H5</f>
        <v>INTIAL READING 01/03/2022</v>
      </c>
      <c r="I65" s="477" t="s">
        <v>4</v>
      </c>
      <c r="J65" s="477" t="s">
        <v>5</v>
      </c>
      <c r="K65" s="477" t="s">
        <v>6</v>
      </c>
      <c r="L65" s="475" t="str">
        <f>G65</f>
        <v>FINAL READING 31/03/2022</v>
      </c>
      <c r="M65" s="477" t="str">
        <f>H65</f>
        <v>INTIAL READING 01/03/2022</v>
      </c>
      <c r="N65" s="477" t="s">
        <v>4</v>
      </c>
      <c r="O65" s="477" t="s">
        <v>5</v>
      </c>
      <c r="P65" s="477" t="s">
        <v>6</v>
      </c>
      <c r="Q65" s="478" t="s">
        <v>284</v>
      </c>
      <c r="R65" s="87"/>
      <c r="S65" s="87"/>
      <c r="T65" s="87"/>
    </row>
    <row r="66" spans="1:20" ht="15.75" customHeight="1" thickTop="1">
      <c r="A66" s="479"/>
      <c r="B66" s="421" t="s">
        <v>365</v>
      </c>
      <c r="C66" s="480"/>
      <c r="D66" s="480"/>
      <c r="E66" s="480"/>
      <c r="F66" s="481"/>
      <c r="G66" s="480"/>
      <c r="H66" s="480"/>
      <c r="I66" s="480"/>
      <c r="J66" s="480"/>
      <c r="K66" s="481"/>
      <c r="L66" s="480"/>
      <c r="M66" s="480"/>
      <c r="N66" s="480"/>
      <c r="O66" s="480"/>
      <c r="P66" s="480"/>
      <c r="Q66" s="482"/>
      <c r="R66" s="87"/>
      <c r="S66" s="87"/>
      <c r="T66" s="87"/>
    </row>
    <row r="67" spans="1:20" ht="15.75" customHeight="1">
      <c r="A67" s="152">
        <v>1</v>
      </c>
      <c r="B67" s="153" t="s">
        <v>411</v>
      </c>
      <c r="C67" s="154">
        <v>4864839</v>
      </c>
      <c r="D67" s="324" t="s">
        <v>12</v>
      </c>
      <c r="E67" s="305" t="s">
        <v>321</v>
      </c>
      <c r="F67" s="159">
        <v>-1000</v>
      </c>
      <c r="G67" s="317">
        <v>511</v>
      </c>
      <c r="H67" s="263">
        <v>511</v>
      </c>
      <c r="I67" s="397">
        <f>G67-H67</f>
        <v>0</v>
      </c>
      <c r="J67" s="397">
        <f>$F67*I67</f>
        <v>0</v>
      </c>
      <c r="K67" s="397">
        <f>J67/1000000</f>
        <v>0</v>
      </c>
      <c r="L67" s="317">
        <v>0</v>
      </c>
      <c r="M67" s="263">
        <v>0</v>
      </c>
      <c r="N67" s="263">
        <f>L67-M67</f>
        <v>0</v>
      </c>
      <c r="O67" s="263">
        <f>$F67*N67</f>
        <v>0</v>
      </c>
      <c r="P67" s="263">
        <f>O67/1000000</f>
        <v>0</v>
      </c>
      <c r="Q67" s="438"/>
      <c r="R67" s="87"/>
      <c r="S67" s="87"/>
      <c r="T67" s="87"/>
    </row>
    <row r="68" spans="1:20" ht="15.75" customHeight="1">
      <c r="A68" s="152">
        <v>2</v>
      </c>
      <c r="B68" s="153" t="s">
        <v>414</v>
      </c>
      <c r="C68" s="154">
        <v>4864872</v>
      </c>
      <c r="D68" s="324" t="s">
        <v>12</v>
      </c>
      <c r="E68" s="305" t="s">
        <v>321</v>
      </c>
      <c r="F68" s="159">
        <v>-1000</v>
      </c>
      <c r="G68" s="317">
        <v>999561</v>
      </c>
      <c r="H68" s="263">
        <v>999561</v>
      </c>
      <c r="I68" s="263">
        <f>G68-H68</f>
        <v>0</v>
      </c>
      <c r="J68" s="263">
        <f>$F68*I68</f>
        <v>0</v>
      </c>
      <c r="K68" s="263">
        <f>J68/1000000</f>
        <v>0</v>
      </c>
      <c r="L68" s="317">
        <v>999999</v>
      </c>
      <c r="M68" s="263">
        <v>999999</v>
      </c>
      <c r="N68" s="263">
        <f>L68-M68</f>
        <v>0</v>
      </c>
      <c r="O68" s="263">
        <f>$F68*N68</f>
        <v>0</v>
      </c>
      <c r="P68" s="263">
        <f>O68/1000000</f>
        <v>0</v>
      </c>
      <c r="Q68" s="438"/>
      <c r="R68" s="87"/>
      <c r="S68" s="87"/>
      <c r="T68" s="87"/>
    </row>
    <row r="69" spans="1:20" ht="15.75" customHeight="1">
      <c r="A69" s="483"/>
      <c r="B69" s="295" t="s">
        <v>336</v>
      </c>
      <c r="C69" s="312"/>
      <c r="D69" s="324"/>
      <c r="E69" s="305"/>
      <c r="F69" s="159"/>
      <c r="G69" s="317"/>
      <c r="H69" s="318"/>
      <c r="I69" s="156"/>
      <c r="J69" s="156"/>
      <c r="K69" s="156"/>
      <c r="L69" s="317"/>
      <c r="M69" s="318"/>
      <c r="N69" s="156"/>
      <c r="O69" s="156"/>
      <c r="P69" s="156"/>
      <c r="Q69" s="438"/>
      <c r="R69" s="87"/>
      <c r="S69" s="87"/>
      <c r="T69" s="87"/>
    </row>
    <row r="70" spans="1:20" ht="15.75" customHeight="1">
      <c r="A70" s="152">
        <v>3</v>
      </c>
      <c r="B70" s="153" t="s">
        <v>337</v>
      </c>
      <c r="C70" s="154">
        <v>4902555</v>
      </c>
      <c r="D70" s="324" t="s">
        <v>12</v>
      </c>
      <c r="E70" s="305" t="s">
        <v>321</v>
      </c>
      <c r="F70" s="159">
        <v>-75</v>
      </c>
      <c r="G70" s="317">
        <v>10737</v>
      </c>
      <c r="H70" s="318">
        <v>10737</v>
      </c>
      <c r="I70" s="263">
        <f>G70-H70</f>
        <v>0</v>
      </c>
      <c r="J70" s="263">
        <f>$F70*I70</f>
        <v>0</v>
      </c>
      <c r="K70" s="263">
        <f>J70/1000000</f>
        <v>0</v>
      </c>
      <c r="L70" s="317">
        <v>25762</v>
      </c>
      <c r="M70" s="318">
        <v>25894</v>
      </c>
      <c r="N70" s="263">
        <f>L70-M70</f>
        <v>-132</v>
      </c>
      <c r="O70" s="263">
        <f>$F70*N70</f>
        <v>9900</v>
      </c>
      <c r="P70" s="263">
        <f>O70/1000000</f>
        <v>0.0099</v>
      </c>
      <c r="Q70" s="438"/>
      <c r="R70" s="87"/>
      <c r="S70" s="87"/>
      <c r="T70" s="87"/>
    </row>
    <row r="71" spans="1:23" s="457" customFormat="1" ht="15.75" customHeight="1" thickBot="1">
      <c r="A71" s="162">
        <v>4</v>
      </c>
      <c r="B71" s="422" t="s">
        <v>338</v>
      </c>
      <c r="C71" s="164">
        <v>4902581</v>
      </c>
      <c r="D71" s="732" t="s">
        <v>12</v>
      </c>
      <c r="E71" s="165" t="s">
        <v>321</v>
      </c>
      <c r="F71" s="170">
        <v>-100</v>
      </c>
      <c r="G71" s="807">
        <v>5406</v>
      </c>
      <c r="H71" s="808">
        <v>5406</v>
      </c>
      <c r="I71" s="809">
        <f>G71-H71</f>
        <v>0</v>
      </c>
      <c r="J71" s="809">
        <f>$F71*I71</f>
        <v>0</v>
      </c>
      <c r="K71" s="809">
        <f>J71/1000000</f>
        <v>0</v>
      </c>
      <c r="L71" s="807">
        <v>19536</v>
      </c>
      <c r="M71" s="808">
        <v>19237</v>
      </c>
      <c r="N71" s="809">
        <f>L71-M71</f>
        <v>299</v>
      </c>
      <c r="O71" s="809">
        <f>$F71*N71</f>
        <v>-29900</v>
      </c>
      <c r="P71" s="809">
        <f>O71/1000000</f>
        <v>-0.0299</v>
      </c>
      <c r="Q71" s="733"/>
      <c r="R71" s="247"/>
      <c r="S71" s="247"/>
      <c r="T71" s="247"/>
      <c r="U71" s="460"/>
      <c r="V71" s="460"/>
      <c r="W71" s="460"/>
    </row>
    <row r="72" spans="1:20" ht="15.75" customHeight="1" thickTop="1">
      <c r="A72" s="474"/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87"/>
      <c r="R72" s="87"/>
      <c r="S72" s="87"/>
      <c r="T72" s="87"/>
    </row>
    <row r="73" spans="1:20" ht="15.75" customHeight="1">
      <c r="A73" s="474"/>
      <c r="B73" s="474"/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87"/>
      <c r="R73" s="87"/>
      <c r="S73" s="87"/>
      <c r="T73" s="87"/>
    </row>
    <row r="74" spans="1:16" ht="25.5" customHeight="1">
      <c r="A74" s="168" t="s">
        <v>313</v>
      </c>
      <c r="B74" s="465"/>
      <c r="C74" s="74"/>
      <c r="D74" s="465"/>
      <c r="E74" s="465"/>
      <c r="F74" s="465"/>
      <c r="G74" s="465"/>
      <c r="H74" s="465"/>
      <c r="I74" s="465"/>
      <c r="J74" s="465"/>
      <c r="K74" s="579">
        <f>SUM(K9:K62)+SUM(K67:K73)-K34</f>
        <v>-4.534285296666667</v>
      </c>
      <c r="L74" s="580"/>
      <c r="M74" s="580"/>
      <c r="N74" s="580"/>
      <c r="O74" s="580"/>
      <c r="P74" s="579">
        <f>SUM(P9:P62)+SUM(P67:P73)-P34</f>
        <v>0.23552462666666665</v>
      </c>
    </row>
    <row r="75" spans="1:16" ht="12.75">
      <c r="A75" s="465"/>
      <c r="B75" s="465"/>
      <c r="C75" s="465"/>
      <c r="D75" s="465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</row>
    <row r="76" spans="1:16" ht="9.75" customHeight="1">
      <c r="A76" s="465"/>
      <c r="B76" s="465"/>
      <c r="C76" s="465"/>
      <c r="D76" s="465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</row>
    <row r="77" spans="1:16" ht="12.75" hidden="1">
      <c r="A77" s="465"/>
      <c r="B77" s="465"/>
      <c r="C77" s="465"/>
      <c r="D77" s="465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65"/>
      <c r="P77" s="465"/>
    </row>
    <row r="78" spans="1:16" ht="23.25" customHeight="1" thickBot="1">
      <c r="A78" s="465"/>
      <c r="B78" s="465"/>
      <c r="C78" s="581"/>
      <c r="D78" s="465"/>
      <c r="E78" s="465"/>
      <c r="F78" s="465"/>
      <c r="G78" s="465"/>
      <c r="H78" s="465"/>
      <c r="I78" s="465"/>
      <c r="J78" s="582"/>
      <c r="K78" s="527" t="s">
        <v>314</v>
      </c>
      <c r="L78" s="465"/>
      <c r="M78" s="465"/>
      <c r="N78" s="465"/>
      <c r="O78" s="465"/>
      <c r="P78" s="527" t="s">
        <v>315</v>
      </c>
    </row>
    <row r="79" spans="1:17" ht="20.25">
      <c r="A79" s="583"/>
      <c r="B79" s="584"/>
      <c r="C79" s="168"/>
      <c r="D79" s="515"/>
      <c r="E79" s="515"/>
      <c r="F79" s="515"/>
      <c r="G79" s="515"/>
      <c r="H79" s="515"/>
      <c r="I79" s="515"/>
      <c r="J79" s="585"/>
      <c r="K79" s="584"/>
      <c r="L79" s="584"/>
      <c r="M79" s="584"/>
      <c r="N79" s="584"/>
      <c r="O79" s="584"/>
      <c r="P79" s="584"/>
      <c r="Q79" s="516"/>
    </row>
    <row r="80" spans="1:17" ht="20.25">
      <c r="A80" s="233"/>
      <c r="B80" s="168" t="s">
        <v>311</v>
      </c>
      <c r="C80" s="168"/>
      <c r="D80" s="586"/>
      <c r="E80" s="586"/>
      <c r="F80" s="586"/>
      <c r="G80" s="586"/>
      <c r="H80" s="586"/>
      <c r="I80" s="586"/>
      <c r="J80" s="586"/>
      <c r="K80" s="587">
        <f>K74</f>
        <v>-4.534285296666667</v>
      </c>
      <c r="L80" s="588"/>
      <c r="M80" s="588"/>
      <c r="N80" s="588"/>
      <c r="O80" s="588"/>
      <c r="P80" s="587">
        <f>P74</f>
        <v>0.23552462666666665</v>
      </c>
      <c r="Q80" s="517"/>
    </row>
    <row r="81" spans="1:17" ht="20.25">
      <c r="A81" s="233"/>
      <c r="B81" s="168"/>
      <c r="C81" s="168"/>
      <c r="D81" s="586"/>
      <c r="E81" s="586"/>
      <c r="F81" s="586"/>
      <c r="G81" s="586"/>
      <c r="H81" s="586"/>
      <c r="I81" s="589"/>
      <c r="J81" s="55"/>
      <c r="K81" s="574"/>
      <c r="L81" s="574"/>
      <c r="M81" s="574"/>
      <c r="N81" s="574"/>
      <c r="O81" s="574"/>
      <c r="P81" s="574"/>
      <c r="Q81" s="517"/>
    </row>
    <row r="82" spans="1:17" ht="20.25">
      <c r="A82" s="233"/>
      <c r="B82" s="168" t="s">
        <v>304</v>
      </c>
      <c r="C82" s="168"/>
      <c r="D82" s="586"/>
      <c r="E82" s="586"/>
      <c r="F82" s="586"/>
      <c r="G82" s="586"/>
      <c r="H82" s="586"/>
      <c r="I82" s="586"/>
      <c r="J82" s="586"/>
      <c r="K82" s="587">
        <f>'STEPPED UP GENCO'!K43</f>
        <v>-0.4634432205256399</v>
      </c>
      <c r="L82" s="587"/>
      <c r="M82" s="587"/>
      <c r="N82" s="587"/>
      <c r="O82" s="587"/>
      <c r="P82" s="587">
        <f>'STEPPED UP GENCO'!P43</f>
        <v>-0.0009071898422999999</v>
      </c>
      <c r="Q82" s="517"/>
    </row>
    <row r="83" spans="1:17" ht="20.25">
      <c r="A83" s="233"/>
      <c r="B83" s="168"/>
      <c r="C83" s="168"/>
      <c r="D83" s="590"/>
      <c r="E83" s="590"/>
      <c r="F83" s="590"/>
      <c r="G83" s="590"/>
      <c r="H83" s="590"/>
      <c r="I83" s="591"/>
      <c r="J83" s="592"/>
      <c r="K83" s="457"/>
      <c r="L83" s="457"/>
      <c r="M83" s="457"/>
      <c r="N83" s="457"/>
      <c r="O83" s="457"/>
      <c r="P83" s="457"/>
      <c r="Q83" s="517"/>
    </row>
    <row r="84" spans="1:17" ht="20.25">
      <c r="A84" s="233"/>
      <c r="B84" s="168" t="s">
        <v>312</v>
      </c>
      <c r="C84" s="168"/>
      <c r="D84" s="457"/>
      <c r="E84" s="457"/>
      <c r="F84" s="457"/>
      <c r="G84" s="457"/>
      <c r="H84" s="457"/>
      <c r="I84" s="457"/>
      <c r="J84" s="457"/>
      <c r="K84" s="276">
        <f>SUM(K80:K83)</f>
        <v>-4.997728517192307</v>
      </c>
      <c r="L84" s="457"/>
      <c r="M84" s="457"/>
      <c r="N84" s="457"/>
      <c r="O84" s="457"/>
      <c r="P84" s="593">
        <f>SUM(P80:P83)</f>
        <v>0.23461743682436664</v>
      </c>
      <c r="Q84" s="517"/>
    </row>
    <row r="85" spans="1:17" ht="20.25">
      <c r="A85" s="541"/>
      <c r="B85" s="457"/>
      <c r="C85" s="168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517"/>
    </row>
    <row r="86" spans="1:17" ht="13.5" thickBot="1">
      <c r="A86" s="542"/>
      <c r="B86" s="518"/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">
      <selection activeCell="Q18" sqref="Q18"/>
    </sheetView>
  </sheetViews>
  <sheetFormatPr defaultColWidth="9.140625" defaultRowHeight="12.75"/>
  <cols>
    <col min="1" max="1" width="4.7109375" style="424" customWidth="1"/>
    <col min="2" max="2" width="26.7109375" style="424" customWidth="1"/>
    <col min="3" max="3" width="18.57421875" style="424" customWidth="1"/>
    <col min="4" max="4" width="12.8515625" style="424" customWidth="1"/>
    <col min="5" max="5" width="22.140625" style="424" customWidth="1"/>
    <col min="6" max="6" width="14.421875" style="424" customWidth="1"/>
    <col min="7" max="7" width="15.57421875" style="424" customWidth="1"/>
    <col min="8" max="8" width="15.28125" style="424" customWidth="1"/>
    <col min="9" max="9" width="15.00390625" style="424" customWidth="1"/>
    <col min="10" max="10" width="16.7109375" style="424" customWidth="1"/>
    <col min="11" max="11" width="16.57421875" style="424" customWidth="1"/>
    <col min="12" max="12" width="17.140625" style="424" customWidth="1"/>
    <col min="13" max="13" width="14.7109375" style="424" customWidth="1"/>
    <col min="14" max="14" width="15.7109375" style="424" customWidth="1"/>
    <col min="15" max="15" width="18.28125" style="424" customWidth="1"/>
    <col min="16" max="16" width="17.140625" style="424" customWidth="1"/>
    <col min="17" max="17" width="22.00390625" style="424" customWidth="1"/>
    <col min="18" max="16384" width="9.140625" style="424" customWidth="1"/>
  </cols>
  <sheetData>
    <row r="1" ht="26.25" customHeight="1">
      <c r="A1" s="1" t="s">
        <v>214</v>
      </c>
    </row>
    <row r="2" spans="1:17" ht="23.25" customHeight="1">
      <c r="A2" s="2" t="s">
        <v>215</v>
      </c>
      <c r="P2" s="594" t="str">
        <f>NDPL!Q1</f>
        <v>MARCH-2022</v>
      </c>
      <c r="Q2" s="594"/>
    </row>
    <row r="3" ht="23.25">
      <c r="A3" s="174" t="s">
        <v>195</v>
      </c>
    </row>
    <row r="4" spans="1:16" ht="24" thickBot="1">
      <c r="A4" s="3"/>
      <c r="G4" s="457"/>
      <c r="H4" s="457"/>
      <c r="I4" s="44" t="s">
        <v>370</v>
      </c>
      <c r="J4" s="457"/>
      <c r="K4" s="457"/>
      <c r="L4" s="457"/>
      <c r="M4" s="457"/>
      <c r="N4" s="44" t="s">
        <v>371</v>
      </c>
      <c r="O4" s="457"/>
      <c r="P4" s="457"/>
    </row>
    <row r="5" spans="1:17" ht="51.7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31/03/2022</v>
      </c>
      <c r="H5" s="477" t="str">
        <f>NDPL!H5</f>
        <v>INTIAL READING 01/03/2022</v>
      </c>
      <c r="I5" s="477" t="s">
        <v>4</v>
      </c>
      <c r="J5" s="477" t="s">
        <v>5</v>
      </c>
      <c r="K5" s="477" t="s">
        <v>6</v>
      </c>
      <c r="L5" s="475" t="str">
        <f>NDPL!G5</f>
        <v>FINAL READING 31/03/2022</v>
      </c>
      <c r="M5" s="477" t="str">
        <f>NDPL!H5</f>
        <v>INTIAL READING 01/03/2022</v>
      </c>
      <c r="N5" s="477" t="s">
        <v>4</v>
      </c>
      <c r="O5" s="477" t="s">
        <v>5</v>
      </c>
      <c r="P5" s="477" t="s">
        <v>6</v>
      </c>
      <c r="Q5" s="478" t="s">
        <v>284</v>
      </c>
    </row>
    <row r="6" ht="14.25" thickBot="1" thickTop="1"/>
    <row r="7" spans="1:17" ht="24" customHeight="1" thickTop="1">
      <c r="A7" s="388" t="s">
        <v>209</v>
      </c>
      <c r="B7" s="56"/>
      <c r="C7" s="57"/>
      <c r="D7" s="57"/>
      <c r="E7" s="57"/>
      <c r="F7" s="57"/>
      <c r="G7" s="573"/>
      <c r="H7" s="571"/>
      <c r="I7" s="571"/>
      <c r="J7" s="571"/>
      <c r="K7" s="595"/>
      <c r="L7" s="596"/>
      <c r="M7" s="467"/>
      <c r="N7" s="571"/>
      <c r="O7" s="571"/>
      <c r="P7" s="597"/>
      <c r="Q7" s="504"/>
    </row>
    <row r="8" spans="1:17" ht="24" customHeight="1">
      <c r="A8" s="598" t="s">
        <v>196</v>
      </c>
      <c r="B8" s="84"/>
      <c r="C8" s="84"/>
      <c r="D8" s="84"/>
      <c r="E8" s="84"/>
      <c r="F8" s="84"/>
      <c r="G8" s="98"/>
      <c r="H8" s="574"/>
      <c r="I8" s="373"/>
      <c r="J8" s="373"/>
      <c r="K8" s="599"/>
      <c r="L8" s="374"/>
      <c r="M8" s="373"/>
      <c r="N8" s="373"/>
      <c r="O8" s="373"/>
      <c r="P8" s="600"/>
      <c r="Q8" s="428"/>
    </row>
    <row r="9" spans="1:17" ht="24" customHeight="1">
      <c r="A9" s="601" t="s">
        <v>197</v>
      </c>
      <c r="B9" s="84"/>
      <c r="C9" s="84"/>
      <c r="D9" s="84"/>
      <c r="E9" s="84"/>
      <c r="F9" s="84"/>
      <c r="G9" s="98"/>
      <c r="H9" s="574"/>
      <c r="I9" s="373"/>
      <c r="J9" s="373"/>
      <c r="K9" s="599"/>
      <c r="L9" s="374"/>
      <c r="M9" s="373"/>
      <c r="N9" s="373"/>
      <c r="O9" s="373"/>
      <c r="P9" s="600"/>
      <c r="Q9" s="428"/>
    </row>
    <row r="10" spans="1:17" ht="24" customHeight="1">
      <c r="A10" s="253">
        <v>1</v>
      </c>
      <c r="B10" s="255" t="s">
        <v>211</v>
      </c>
      <c r="C10" s="387">
        <v>5128430</v>
      </c>
      <c r="D10" s="257" t="s">
        <v>12</v>
      </c>
      <c r="E10" s="256" t="s">
        <v>321</v>
      </c>
      <c r="F10" s="257">
        <v>200</v>
      </c>
      <c r="G10" s="317">
        <v>4287</v>
      </c>
      <c r="H10" s="318">
        <v>4287</v>
      </c>
      <c r="I10" s="300">
        <f>G10-H10</f>
        <v>0</v>
      </c>
      <c r="J10" s="300">
        <f>$F10*I10</f>
        <v>0</v>
      </c>
      <c r="K10" s="300">
        <f>J10/1000000</f>
        <v>0</v>
      </c>
      <c r="L10" s="317">
        <v>77441</v>
      </c>
      <c r="M10" s="318">
        <v>77437</v>
      </c>
      <c r="N10" s="300">
        <f>L10-M10</f>
        <v>4</v>
      </c>
      <c r="O10" s="300">
        <f>$F10*N10</f>
        <v>800</v>
      </c>
      <c r="P10" s="300">
        <f>O10/1000000</f>
        <v>0.0008</v>
      </c>
      <c r="Q10" s="428"/>
    </row>
    <row r="11" spans="1:17" ht="24" customHeight="1">
      <c r="A11" s="253">
        <v>2</v>
      </c>
      <c r="B11" s="255" t="s">
        <v>212</v>
      </c>
      <c r="C11" s="387">
        <v>4864819</v>
      </c>
      <c r="D11" s="257" t="s">
        <v>12</v>
      </c>
      <c r="E11" s="256" t="s">
        <v>321</v>
      </c>
      <c r="F11" s="257">
        <v>160</v>
      </c>
      <c r="G11" s="317">
        <v>999876</v>
      </c>
      <c r="H11" s="318">
        <v>999876</v>
      </c>
      <c r="I11" s="300">
        <f aca="true" t="shared" si="0" ref="I11:I30">G11-H11</f>
        <v>0</v>
      </c>
      <c r="J11" s="300">
        <f aca="true" t="shared" si="1" ref="J11:J30">$F11*I11</f>
        <v>0</v>
      </c>
      <c r="K11" s="300">
        <f aca="true" t="shared" si="2" ref="K11:K30">J11/1000000</f>
        <v>0</v>
      </c>
      <c r="L11" s="317">
        <v>30612</v>
      </c>
      <c r="M11" s="318">
        <v>30580</v>
      </c>
      <c r="N11" s="300">
        <f aca="true" t="shared" si="3" ref="N11:N30">L11-M11</f>
        <v>32</v>
      </c>
      <c r="O11" s="300">
        <f aca="true" t="shared" si="4" ref="O11:O30">$F11*N11</f>
        <v>5120</v>
      </c>
      <c r="P11" s="300">
        <f aca="true" t="shared" si="5" ref="P11:P30">O11/1000000</f>
        <v>0.00512</v>
      </c>
      <c r="Q11" s="428"/>
    </row>
    <row r="12" spans="1:17" ht="24" customHeight="1">
      <c r="A12" s="253">
        <v>3</v>
      </c>
      <c r="B12" s="255" t="s">
        <v>198</v>
      </c>
      <c r="C12" s="387">
        <v>4864846</v>
      </c>
      <c r="D12" s="257" t="s">
        <v>12</v>
      </c>
      <c r="E12" s="256" t="s">
        <v>321</v>
      </c>
      <c r="F12" s="257">
        <v>1000</v>
      </c>
      <c r="G12" s="317">
        <v>4588</v>
      </c>
      <c r="H12" s="318">
        <v>4588</v>
      </c>
      <c r="I12" s="300">
        <f t="shared" si="0"/>
        <v>0</v>
      </c>
      <c r="J12" s="300">
        <f t="shared" si="1"/>
        <v>0</v>
      </c>
      <c r="K12" s="300">
        <f t="shared" si="2"/>
        <v>0</v>
      </c>
      <c r="L12" s="317">
        <v>59182</v>
      </c>
      <c r="M12" s="318">
        <v>59188</v>
      </c>
      <c r="N12" s="300">
        <f t="shared" si="3"/>
        <v>-6</v>
      </c>
      <c r="O12" s="300">
        <f t="shared" si="4"/>
        <v>-6000</v>
      </c>
      <c r="P12" s="300">
        <f t="shared" si="5"/>
        <v>-0.006</v>
      </c>
      <c r="Q12" s="428"/>
    </row>
    <row r="13" spans="1:17" ht="24" customHeight="1">
      <c r="A13" s="253">
        <v>4</v>
      </c>
      <c r="B13" s="255" t="s">
        <v>199</v>
      </c>
      <c r="C13" s="387">
        <v>4864918</v>
      </c>
      <c r="D13" s="257" t="s">
        <v>12</v>
      </c>
      <c r="E13" s="256" t="s">
        <v>321</v>
      </c>
      <c r="F13" s="257">
        <v>400</v>
      </c>
      <c r="G13" s="317">
        <v>999886</v>
      </c>
      <c r="H13" s="318">
        <v>999886</v>
      </c>
      <c r="I13" s="300">
        <f t="shared" si="0"/>
        <v>0</v>
      </c>
      <c r="J13" s="300">
        <f t="shared" si="1"/>
        <v>0</v>
      </c>
      <c r="K13" s="300">
        <f t="shared" si="2"/>
        <v>0</v>
      </c>
      <c r="L13" s="317">
        <v>19457</v>
      </c>
      <c r="M13" s="318">
        <v>19465</v>
      </c>
      <c r="N13" s="300">
        <f t="shared" si="3"/>
        <v>-8</v>
      </c>
      <c r="O13" s="300">
        <f t="shared" si="4"/>
        <v>-3200</v>
      </c>
      <c r="P13" s="300">
        <f t="shared" si="5"/>
        <v>-0.0032</v>
      </c>
      <c r="Q13" s="428"/>
    </row>
    <row r="14" spans="1:17" ht="24" customHeight="1">
      <c r="A14" s="253">
        <v>5</v>
      </c>
      <c r="B14" s="255" t="s">
        <v>379</v>
      </c>
      <c r="C14" s="387">
        <v>4864894</v>
      </c>
      <c r="D14" s="257" t="s">
        <v>12</v>
      </c>
      <c r="E14" s="256" t="s">
        <v>321</v>
      </c>
      <c r="F14" s="257">
        <v>800</v>
      </c>
      <c r="G14" s="317">
        <v>999481</v>
      </c>
      <c r="H14" s="318">
        <v>999481</v>
      </c>
      <c r="I14" s="300">
        <f t="shared" si="0"/>
        <v>0</v>
      </c>
      <c r="J14" s="300">
        <f t="shared" si="1"/>
        <v>0</v>
      </c>
      <c r="K14" s="300">
        <f t="shared" si="2"/>
        <v>0</v>
      </c>
      <c r="L14" s="317">
        <v>738</v>
      </c>
      <c r="M14" s="318">
        <v>724</v>
      </c>
      <c r="N14" s="300">
        <f t="shared" si="3"/>
        <v>14</v>
      </c>
      <c r="O14" s="300">
        <f t="shared" si="4"/>
        <v>11200</v>
      </c>
      <c r="P14" s="300">
        <f t="shared" si="5"/>
        <v>0.0112</v>
      </c>
      <c r="Q14" s="428"/>
    </row>
    <row r="15" spans="1:17" ht="24" customHeight="1">
      <c r="A15" s="253">
        <v>6</v>
      </c>
      <c r="B15" s="255" t="s">
        <v>378</v>
      </c>
      <c r="C15" s="387">
        <v>5128425</v>
      </c>
      <c r="D15" s="257" t="s">
        <v>12</v>
      </c>
      <c r="E15" s="256" t="s">
        <v>321</v>
      </c>
      <c r="F15" s="257">
        <v>400</v>
      </c>
      <c r="G15" s="317">
        <v>2673</v>
      </c>
      <c r="H15" s="318">
        <v>2673</v>
      </c>
      <c r="I15" s="300">
        <f t="shared" si="0"/>
        <v>0</v>
      </c>
      <c r="J15" s="300">
        <f t="shared" si="1"/>
        <v>0</v>
      </c>
      <c r="K15" s="300">
        <f t="shared" si="2"/>
        <v>0</v>
      </c>
      <c r="L15" s="317">
        <v>6015</v>
      </c>
      <c r="M15" s="318">
        <v>6027</v>
      </c>
      <c r="N15" s="300">
        <f t="shared" si="3"/>
        <v>-12</v>
      </c>
      <c r="O15" s="300">
        <f t="shared" si="4"/>
        <v>-4800</v>
      </c>
      <c r="P15" s="300">
        <f t="shared" si="5"/>
        <v>-0.0048</v>
      </c>
      <c r="Q15" s="428"/>
    </row>
    <row r="16" spans="1:17" ht="24" customHeight="1">
      <c r="A16" s="602" t="s">
        <v>200</v>
      </c>
      <c r="B16" s="255"/>
      <c r="C16" s="387"/>
      <c r="D16" s="257"/>
      <c r="E16" s="255"/>
      <c r="F16" s="257"/>
      <c r="G16" s="317"/>
      <c r="H16" s="318"/>
      <c r="I16" s="300"/>
      <c r="J16" s="300"/>
      <c r="K16" s="300"/>
      <c r="L16" s="317"/>
      <c r="M16" s="318"/>
      <c r="N16" s="300"/>
      <c r="O16" s="300"/>
      <c r="P16" s="300"/>
      <c r="Q16" s="428"/>
    </row>
    <row r="17" spans="1:17" ht="24" customHeight="1">
      <c r="A17" s="253">
        <v>7</v>
      </c>
      <c r="B17" s="255" t="s">
        <v>213</v>
      </c>
      <c r="C17" s="387">
        <v>4865135</v>
      </c>
      <c r="D17" s="257" t="s">
        <v>12</v>
      </c>
      <c r="E17" s="256" t="s">
        <v>321</v>
      </c>
      <c r="F17" s="257">
        <v>1000</v>
      </c>
      <c r="G17" s="317">
        <v>0</v>
      </c>
      <c r="H17" s="318">
        <v>0</v>
      </c>
      <c r="I17" s="300">
        <f t="shared" si="0"/>
        <v>0</v>
      </c>
      <c r="J17" s="300">
        <f t="shared" si="1"/>
        <v>0</v>
      </c>
      <c r="K17" s="300">
        <f t="shared" si="2"/>
        <v>0</v>
      </c>
      <c r="L17" s="317">
        <v>0</v>
      </c>
      <c r="M17" s="318">
        <v>0</v>
      </c>
      <c r="N17" s="300">
        <v>0</v>
      </c>
      <c r="O17" s="300">
        <f t="shared" si="4"/>
        <v>0</v>
      </c>
      <c r="P17" s="300">
        <f t="shared" si="5"/>
        <v>0</v>
      </c>
      <c r="Q17" s="428" t="s">
        <v>481</v>
      </c>
    </row>
    <row r="18" spans="1:17" ht="24" customHeight="1">
      <c r="A18" s="253">
        <v>8</v>
      </c>
      <c r="B18" s="255" t="s">
        <v>212</v>
      </c>
      <c r="C18" s="387">
        <v>4864845</v>
      </c>
      <c r="D18" s="257" t="s">
        <v>12</v>
      </c>
      <c r="E18" s="256" t="s">
        <v>321</v>
      </c>
      <c r="F18" s="257">
        <v>1000</v>
      </c>
      <c r="G18" s="317">
        <v>1270</v>
      </c>
      <c r="H18" s="318">
        <v>1291</v>
      </c>
      <c r="I18" s="300">
        <f t="shared" si="0"/>
        <v>-21</v>
      </c>
      <c r="J18" s="300">
        <f t="shared" si="1"/>
        <v>-21000</v>
      </c>
      <c r="K18" s="300">
        <f t="shared" si="2"/>
        <v>-0.021</v>
      </c>
      <c r="L18" s="317">
        <v>999334</v>
      </c>
      <c r="M18" s="318">
        <v>999335</v>
      </c>
      <c r="N18" s="300">
        <f t="shared" si="3"/>
        <v>-1</v>
      </c>
      <c r="O18" s="300">
        <f t="shared" si="4"/>
        <v>-1000</v>
      </c>
      <c r="P18" s="300">
        <f t="shared" si="5"/>
        <v>-0.001</v>
      </c>
      <c r="Q18" s="428"/>
    </row>
    <row r="19" spans="1:17" ht="24" customHeight="1">
      <c r="A19" s="253"/>
      <c r="B19" s="255"/>
      <c r="C19" s="387"/>
      <c r="D19" s="257"/>
      <c r="E19" s="256"/>
      <c r="F19" s="257"/>
      <c r="G19" s="317"/>
      <c r="H19" s="318"/>
      <c r="I19" s="300"/>
      <c r="J19" s="300"/>
      <c r="K19" s="300"/>
      <c r="L19" s="317"/>
      <c r="M19" s="318"/>
      <c r="N19" s="300"/>
      <c r="O19" s="300"/>
      <c r="P19" s="300"/>
      <c r="Q19" s="428"/>
    </row>
    <row r="20" spans="1:17" ht="24" customHeight="1">
      <c r="A20" s="254"/>
      <c r="B20" s="603" t="s">
        <v>208</v>
      </c>
      <c r="C20" s="604"/>
      <c r="D20" s="257"/>
      <c r="E20" s="255"/>
      <c r="F20" s="271"/>
      <c r="G20" s="317"/>
      <c r="H20" s="318"/>
      <c r="I20" s="300"/>
      <c r="J20" s="300"/>
      <c r="K20" s="550">
        <f>SUM(K10:K18)</f>
        <v>-0.021</v>
      </c>
      <c r="L20" s="317"/>
      <c r="M20" s="318"/>
      <c r="N20" s="300"/>
      <c r="O20" s="300"/>
      <c r="P20" s="550">
        <f>SUM(P10:P19)</f>
        <v>0.0021200000000000004</v>
      </c>
      <c r="Q20" s="428"/>
    </row>
    <row r="21" spans="1:17" ht="24" customHeight="1">
      <c r="A21" s="254"/>
      <c r="B21" s="145"/>
      <c r="C21" s="604"/>
      <c r="D21" s="257"/>
      <c r="E21" s="255"/>
      <c r="F21" s="271"/>
      <c r="G21" s="317"/>
      <c r="H21" s="318"/>
      <c r="I21" s="300"/>
      <c r="J21" s="300"/>
      <c r="K21" s="300"/>
      <c r="L21" s="317"/>
      <c r="M21" s="318"/>
      <c r="N21" s="300"/>
      <c r="O21" s="300"/>
      <c r="P21" s="300"/>
      <c r="Q21" s="428"/>
    </row>
    <row r="22" spans="1:17" ht="24" customHeight="1">
      <c r="A22" s="602" t="s">
        <v>201</v>
      </c>
      <c r="B22" s="84"/>
      <c r="C22" s="606"/>
      <c r="D22" s="271"/>
      <c r="E22" s="84"/>
      <c r="F22" s="271"/>
      <c r="G22" s="317"/>
      <c r="H22" s="318"/>
      <c r="I22" s="300"/>
      <c r="J22" s="300"/>
      <c r="K22" s="300"/>
      <c r="L22" s="317"/>
      <c r="M22" s="318"/>
      <c r="N22" s="300"/>
      <c r="O22" s="300"/>
      <c r="P22" s="300"/>
      <c r="Q22" s="428"/>
    </row>
    <row r="23" spans="1:17" ht="24" customHeight="1">
      <c r="A23" s="254"/>
      <c r="B23" s="84"/>
      <c r="C23" s="606"/>
      <c r="D23" s="271"/>
      <c r="E23" s="84"/>
      <c r="F23" s="271"/>
      <c r="G23" s="317"/>
      <c r="H23" s="318"/>
      <c r="I23" s="300"/>
      <c r="J23" s="300"/>
      <c r="K23" s="300"/>
      <c r="L23" s="317"/>
      <c r="M23" s="318"/>
      <c r="N23" s="300"/>
      <c r="O23" s="300"/>
      <c r="P23" s="300"/>
      <c r="Q23" s="428"/>
    </row>
    <row r="24" spans="1:17" ht="24" customHeight="1">
      <c r="A24" s="253">
        <v>9</v>
      </c>
      <c r="B24" s="84" t="s">
        <v>202</v>
      </c>
      <c r="C24" s="387">
        <v>4865065</v>
      </c>
      <c r="D24" s="271" t="s">
        <v>12</v>
      </c>
      <c r="E24" s="256" t="s">
        <v>321</v>
      </c>
      <c r="F24" s="257">
        <v>100</v>
      </c>
      <c r="G24" s="262">
        <v>3437</v>
      </c>
      <c r="H24" s="263">
        <v>3437</v>
      </c>
      <c r="I24" s="300">
        <f>G24-H24</f>
        <v>0</v>
      </c>
      <c r="J24" s="300">
        <f>$F24*I24</f>
        <v>0</v>
      </c>
      <c r="K24" s="300">
        <f>J24/1000000</f>
        <v>0</v>
      </c>
      <c r="L24" s="262">
        <v>34489</v>
      </c>
      <c r="M24" s="263">
        <v>34489</v>
      </c>
      <c r="N24" s="300">
        <f>L24-M24</f>
        <v>0</v>
      </c>
      <c r="O24" s="300">
        <f>$F24*N24</f>
        <v>0</v>
      </c>
      <c r="P24" s="300">
        <f>O24/1000000</f>
        <v>0</v>
      </c>
      <c r="Q24" s="428"/>
    </row>
    <row r="25" spans="1:17" ht="24" customHeight="1">
      <c r="A25" s="253">
        <v>10</v>
      </c>
      <c r="B25" s="84" t="s">
        <v>203</v>
      </c>
      <c r="C25" s="387">
        <v>4902519</v>
      </c>
      <c r="D25" s="271" t="s">
        <v>12</v>
      </c>
      <c r="E25" s="256" t="s">
        <v>321</v>
      </c>
      <c r="F25" s="257">
        <v>37.5</v>
      </c>
      <c r="G25" s="317">
        <v>4040</v>
      </c>
      <c r="H25" s="318">
        <v>4040</v>
      </c>
      <c r="I25" s="300">
        <f>G25-H25</f>
        <v>0</v>
      </c>
      <c r="J25" s="300">
        <f>$F25*I25</f>
        <v>0</v>
      </c>
      <c r="K25" s="300">
        <f>J25/1000000</f>
        <v>0</v>
      </c>
      <c r="L25" s="317">
        <v>11903</v>
      </c>
      <c r="M25" s="318">
        <v>10485</v>
      </c>
      <c r="N25" s="300">
        <f>L25-M25</f>
        <v>1418</v>
      </c>
      <c r="O25" s="300">
        <f>$F25*N25</f>
        <v>53175</v>
      </c>
      <c r="P25" s="300">
        <f>O25/1000000</f>
        <v>0.053175</v>
      </c>
      <c r="Q25" s="428"/>
    </row>
    <row r="26" spans="1:17" ht="24" customHeight="1">
      <c r="A26" s="253">
        <v>11</v>
      </c>
      <c r="B26" s="84" t="s">
        <v>204</v>
      </c>
      <c r="C26" s="387">
        <v>4865067</v>
      </c>
      <c r="D26" s="271" t="s">
        <v>12</v>
      </c>
      <c r="E26" s="256" t="s">
        <v>321</v>
      </c>
      <c r="F26" s="257">
        <v>100</v>
      </c>
      <c r="G26" s="317">
        <v>78</v>
      </c>
      <c r="H26" s="318">
        <v>78</v>
      </c>
      <c r="I26" s="300">
        <f>G26-H26</f>
        <v>0</v>
      </c>
      <c r="J26" s="300">
        <f>$F26*I26</f>
        <v>0</v>
      </c>
      <c r="K26" s="300">
        <f>J26/1000000</f>
        <v>0</v>
      </c>
      <c r="L26" s="317">
        <v>87</v>
      </c>
      <c r="M26" s="318">
        <v>87</v>
      </c>
      <c r="N26" s="300">
        <f>L26-M26</f>
        <v>0</v>
      </c>
      <c r="O26" s="300">
        <f>$F26*N26</f>
        <v>0</v>
      </c>
      <c r="P26" s="300">
        <f>O26/1000000</f>
        <v>0</v>
      </c>
      <c r="Q26" s="428"/>
    </row>
    <row r="27" spans="1:17" ht="24" customHeight="1">
      <c r="A27" s="253">
        <v>12</v>
      </c>
      <c r="B27" s="84" t="s">
        <v>205</v>
      </c>
      <c r="C27" s="387">
        <v>4902562</v>
      </c>
      <c r="D27" s="271" t="s">
        <v>12</v>
      </c>
      <c r="E27" s="256" t="s">
        <v>321</v>
      </c>
      <c r="F27" s="257">
        <v>75</v>
      </c>
      <c r="G27" s="317">
        <v>4280</v>
      </c>
      <c r="H27" s="318">
        <v>4280</v>
      </c>
      <c r="I27" s="300">
        <f t="shared" si="0"/>
        <v>0</v>
      </c>
      <c r="J27" s="300">
        <f t="shared" si="1"/>
        <v>0</v>
      </c>
      <c r="K27" s="300">
        <f t="shared" si="2"/>
        <v>0</v>
      </c>
      <c r="L27" s="317">
        <v>39812</v>
      </c>
      <c r="M27" s="318">
        <v>37914</v>
      </c>
      <c r="N27" s="300">
        <f t="shared" si="3"/>
        <v>1898</v>
      </c>
      <c r="O27" s="300">
        <f t="shared" si="4"/>
        <v>142350</v>
      </c>
      <c r="P27" s="300">
        <f t="shared" si="5"/>
        <v>0.14235</v>
      </c>
      <c r="Q27" s="438"/>
    </row>
    <row r="28" spans="1:17" ht="19.5" customHeight="1">
      <c r="A28" s="253">
        <v>13</v>
      </c>
      <c r="B28" s="84" t="s">
        <v>205</v>
      </c>
      <c r="C28" s="466">
        <v>4902599</v>
      </c>
      <c r="D28" s="708" t="s">
        <v>12</v>
      </c>
      <c r="E28" s="256" t="s">
        <v>321</v>
      </c>
      <c r="F28" s="709">
        <v>1000</v>
      </c>
      <c r="G28" s="317">
        <v>7</v>
      </c>
      <c r="H28" s="318">
        <v>7</v>
      </c>
      <c r="I28" s="300">
        <f t="shared" si="0"/>
        <v>0</v>
      </c>
      <c r="J28" s="300">
        <f t="shared" si="1"/>
        <v>0</v>
      </c>
      <c r="K28" s="300">
        <f t="shared" si="2"/>
        <v>0</v>
      </c>
      <c r="L28" s="317">
        <v>105</v>
      </c>
      <c r="M28" s="318">
        <v>105</v>
      </c>
      <c r="N28" s="300">
        <f t="shared" si="3"/>
        <v>0</v>
      </c>
      <c r="O28" s="300">
        <f t="shared" si="4"/>
        <v>0</v>
      </c>
      <c r="P28" s="300">
        <f t="shared" si="5"/>
        <v>0</v>
      </c>
      <c r="Q28" s="442"/>
    </row>
    <row r="29" spans="1:17" ht="24" customHeight="1">
      <c r="A29" s="253">
        <v>14</v>
      </c>
      <c r="B29" s="84" t="s">
        <v>206</v>
      </c>
      <c r="C29" s="387">
        <v>4902552</v>
      </c>
      <c r="D29" s="271" t="s">
        <v>12</v>
      </c>
      <c r="E29" s="256" t="s">
        <v>321</v>
      </c>
      <c r="F29" s="710">
        <v>75</v>
      </c>
      <c r="G29" s="317">
        <v>783</v>
      </c>
      <c r="H29" s="318">
        <v>783</v>
      </c>
      <c r="I29" s="300">
        <f t="shared" si="0"/>
        <v>0</v>
      </c>
      <c r="J29" s="300">
        <f t="shared" si="1"/>
        <v>0</v>
      </c>
      <c r="K29" s="300">
        <f t="shared" si="2"/>
        <v>0</v>
      </c>
      <c r="L29" s="317">
        <v>1999</v>
      </c>
      <c r="M29" s="318">
        <v>1935</v>
      </c>
      <c r="N29" s="300">
        <f t="shared" si="3"/>
        <v>64</v>
      </c>
      <c r="O29" s="300">
        <f t="shared" si="4"/>
        <v>4800</v>
      </c>
      <c r="P29" s="300">
        <f t="shared" si="5"/>
        <v>0.0048</v>
      </c>
      <c r="Q29" s="428"/>
    </row>
    <row r="30" spans="1:17" ht="24" customHeight="1">
      <c r="A30" s="253">
        <v>15</v>
      </c>
      <c r="B30" s="84" t="s">
        <v>206</v>
      </c>
      <c r="C30" s="387">
        <v>4865075</v>
      </c>
      <c r="D30" s="271" t="s">
        <v>12</v>
      </c>
      <c r="E30" s="256" t="s">
        <v>321</v>
      </c>
      <c r="F30" s="257">
        <v>100</v>
      </c>
      <c r="G30" s="317">
        <v>10283</v>
      </c>
      <c r="H30" s="318">
        <v>10283</v>
      </c>
      <c r="I30" s="300">
        <f t="shared" si="0"/>
        <v>0</v>
      </c>
      <c r="J30" s="300">
        <f t="shared" si="1"/>
        <v>0</v>
      </c>
      <c r="K30" s="300">
        <f t="shared" si="2"/>
        <v>0</v>
      </c>
      <c r="L30" s="317">
        <v>5054</v>
      </c>
      <c r="M30" s="318">
        <v>5008</v>
      </c>
      <c r="N30" s="300">
        <f t="shared" si="3"/>
        <v>46</v>
      </c>
      <c r="O30" s="300">
        <f t="shared" si="4"/>
        <v>4600</v>
      </c>
      <c r="P30" s="300">
        <f t="shared" si="5"/>
        <v>0.0046</v>
      </c>
      <c r="Q30" s="437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68"/>
      <c r="I31" s="468"/>
      <c r="J31" s="468"/>
      <c r="K31" s="607"/>
      <c r="L31" s="608"/>
      <c r="M31" s="468"/>
      <c r="N31" s="468"/>
      <c r="O31" s="468"/>
      <c r="P31" s="609"/>
      <c r="Q31" s="514"/>
    </row>
    <row r="32" spans="1:16" ht="13.5" thickTop="1">
      <c r="A32" s="67"/>
      <c r="B32" s="75"/>
      <c r="C32" s="59"/>
      <c r="D32" s="61"/>
      <c r="E32" s="60"/>
      <c r="F32" s="60"/>
      <c r="G32" s="76"/>
      <c r="H32" s="574"/>
      <c r="I32" s="373"/>
      <c r="J32" s="373"/>
      <c r="K32" s="599"/>
      <c r="L32" s="574"/>
      <c r="M32" s="574"/>
      <c r="N32" s="373"/>
      <c r="O32" s="373"/>
      <c r="P32" s="610"/>
    </row>
    <row r="33" spans="1:16" ht="12.75">
      <c r="A33" s="67"/>
      <c r="B33" s="75"/>
      <c r="C33" s="59"/>
      <c r="D33" s="61"/>
      <c r="E33" s="60"/>
      <c r="F33" s="60"/>
      <c r="G33" s="76"/>
      <c r="H33" s="574"/>
      <c r="I33" s="373"/>
      <c r="J33" s="373"/>
      <c r="K33" s="599"/>
      <c r="L33" s="574"/>
      <c r="M33" s="574"/>
      <c r="N33" s="373"/>
      <c r="O33" s="373"/>
      <c r="P33" s="610"/>
    </row>
    <row r="34" spans="1:16" ht="12.75">
      <c r="A34" s="574"/>
      <c r="B34" s="465"/>
      <c r="C34" s="465"/>
      <c r="D34" s="465"/>
      <c r="E34" s="465"/>
      <c r="F34" s="465"/>
      <c r="G34" s="465"/>
      <c r="H34" s="465"/>
      <c r="I34" s="465"/>
      <c r="J34" s="465"/>
      <c r="K34" s="611"/>
      <c r="L34" s="465"/>
      <c r="M34" s="465"/>
      <c r="N34" s="465"/>
      <c r="O34" s="465"/>
      <c r="P34" s="612"/>
    </row>
    <row r="35" spans="1:16" ht="20.25">
      <c r="A35" s="161"/>
      <c r="B35" s="603" t="s">
        <v>207</v>
      </c>
      <c r="C35" s="613"/>
      <c r="D35" s="613"/>
      <c r="E35" s="613"/>
      <c r="F35" s="613"/>
      <c r="G35" s="613"/>
      <c r="H35" s="613"/>
      <c r="I35" s="613"/>
      <c r="J35" s="613"/>
      <c r="K35" s="605">
        <f>SUM(K24:K31)</f>
        <v>0</v>
      </c>
      <c r="L35" s="614"/>
      <c r="M35" s="614"/>
      <c r="N35" s="614"/>
      <c r="O35" s="614"/>
      <c r="P35" s="605">
        <f>SUM(P24:P31)</f>
        <v>0.204925</v>
      </c>
    </row>
    <row r="36" spans="1:16" ht="20.25">
      <c r="A36" s="91"/>
      <c r="B36" s="603" t="s">
        <v>208</v>
      </c>
      <c r="C36" s="606"/>
      <c r="D36" s="606"/>
      <c r="E36" s="606"/>
      <c r="F36" s="606"/>
      <c r="G36" s="606"/>
      <c r="H36" s="606"/>
      <c r="I36" s="606"/>
      <c r="J36" s="606"/>
      <c r="K36" s="615">
        <f>K20</f>
        <v>-0.021</v>
      </c>
      <c r="L36" s="614"/>
      <c r="M36" s="614"/>
      <c r="N36" s="614"/>
      <c r="O36" s="614"/>
      <c r="P36" s="615">
        <f>P20</f>
        <v>0.0021200000000000004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6"/>
      <c r="L37" s="617"/>
      <c r="M37" s="617"/>
      <c r="N37" s="617"/>
      <c r="O37" s="617"/>
      <c r="P37" s="618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6"/>
      <c r="L38" s="617"/>
      <c r="M38" s="617"/>
      <c r="N38" s="617"/>
      <c r="O38" s="617"/>
      <c r="P38" s="618"/>
    </row>
    <row r="39" spans="1:16" ht="23.25">
      <c r="A39" s="91"/>
      <c r="B39" s="370" t="s">
        <v>210</v>
      </c>
      <c r="C39" s="619"/>
      <c r="D39" s="3"/>
      <c r="E39" s="3"/>
      <c r="F39" s="3"/>
      <c r="G39" s="3"/>
      <c r="H39" s="3"/>
      <c r="I39" s="3"/>
      <c r="J39" s="3"/>
      <c r="K39" s="621">
        <f>SUM(K35:K38)</f>
        <v>-0.021</v>
      </c>
      <c r="L39" s="620"/>
      <c r="M39" s="620"/>
      <c r="N39" s="620"/>
      <c r="O39" s="620"/>
      <c r="P39" s="621">
        <f>SUM(P35:P38)</f>
        <v>0.207045</v>
      </c>
    </row>
    <row r="40" ht="12.75">
      <c r="K40" s="622"/>
    </row>
    <row r="41" ht="13.5" thickBot="1">
      <c r="K41" s="622"/>
    </row>
    <row r="42" spans="1:17" ht="12.75">
      <c r="A42" s="520"/>
      <c r="B42" s="521"/>
      <c r="C42" s="521"/>
      <c r="D42" s="521"/>
      <c r="E42" s="521"/>
      <c r="F42" s="521"/>
      <c r="G42" s="521"/>
      <c r="H42" s="515"/>
      <c r="I42" s="515"/>
      <c r="J42" s="515"/>
      <c r="K42" s="515"/>
      <c r="L42" s="515"/>
      <c r="M42" s="515"/>
      <c r="N42" s="515"/>
      <c r="O42" s="515"/>
      <c r="P42" s="515"/>
      <c r="Q42" s="516"/>
    </row>
    <row r="43" spans="1:17" ht="23.25">
      <c r="A43" s="522" t="s">
        <v>302</v>
      </c>
      <c r="B43" s="523"/>
      <c r="C43" s="523"/>
      <c r="D43" s="523"/>
      <c r="E43" s="523"/>
      <c r="F43" s="523"/>
      <c r="G43" s="523"/>
      <c r="H43" s="457"/>
      <c r="I43" s="457"/>
      <c r="J43" s="457"/>
      <c r="K43" s="457"/>
      <c r="L43" s="457"/>
      <c r="M43" s="457"/>
      <c r="N43" s="457"/>
      <c r="O43" s="457"/>
      <c r="P43" s="457"/>
      <c r="Q43" s="517"/>
    </row>
    <row r="44" spans="1:17" ht="12.75">
      <c r="A44" s="524"/>
      <c r="B44" s="523"/>
      <c r="C44" s="523"/>
      <c r="D44" s="523"/>
      <c r="E44" s="523"/>
      <c r="F44" s="523"/>
      <c r="G44" s="523"/>
      <c r="H44" s="457"/>
      <c r="I44" s="457"/>
      <c r="J44" s="457"/>
      <c r="K44" s="457"/>
      <c r="L44" s="457"/>
      <c r="M44" s="457"/>
      <c r="N44" s="457"/>
      <c r="O44" s="457"/>
      <c r="P44" s="457"/>
      <c r="Q44" s="517"/>
    </row>
    <row r="45" spans="1:17" ht="18">
      <c r="A45" s="525"/>
      <c r="B45" s="526"/>
      <c r="C45" s="526"/>
      <c r="D45" s="526"/>
      <c r="E45" s="526"/>
      <c r="F45" s="526"/>
      <c r="G45" s="526"/>
      <c r="H45" s="457"/>
      <c r="I45" s="457"/>
      <c r="J45" s="513"/>
      <c r="K45" s="623" t="s">
        <v>314</v>
      </c>
      <c r="L45" s="457"/>
      <c r="M45" s="457"/>
      <c r="N45" s="457"/>
      <c r="O45" s="457"/>
      <c r="P45" s="624" t="s">
        <v>315</v>
      </c>
      <c r="Q45" s="517"/>
    </row>
    <row r="46" spans="1:17" ht="12.75">
      <c r="A46" s="528"/>
      <c r="B46" s="91"/>
      <c r="C46" s="91"/>
      <c r="D46" s="91"/>
      <c r="E46" s="91"/>
      <c r="F46" s="91"/>
      <c r="G46" s="91"/>
      <c r="H46" s="457"/>
      <c r="I46" s="457"/>
      <c r="J46" s="457"/>
      <c r="K46" s="457"/>
      <c r="L46" s="457"/>
      <c r="M46" s="457"/>
      <c r="N46" s="457"/>
      <c r="O46" s="457"/>
      <c r="P46" s="457"/>
      <c r="Q46" s="517"/>
    </row>
    <row r="47" spans="1:17" ht="12.75">
      <c r="A47" s="528"/>
      <c r="B47" s="91"/>
      <c r="C47" s="91"/>
      <c r="D47" s="91"/>
      <c r="E47" s="91"/>
      <c r="F47" s="91"/>
      <c r="G47" s="91"/>
      <c r="H47" s="457"/>
      <c r="I47" s="457"/>
      <c r="J47" s="457"/>
      <c r="K47" s="457"/>
      <c r="L47" s="457"/>
      <c r="M47" s="457"/>
      <c r="N47" s="457"/>
      <c r="O47" s="457"/>
      <c r="P47" s="457"/>
      <c r="Q47" s="517"/>
    </row>
    <row r="48" spans="1:17" ht="23.25">
      <c r="A48" s="522" t="s">
        <v>305</v>
      </c>
      <c r="B48" s="530"/>
      <c r="C48" s="530"/>
      <c r="D48" s="531"/>
      <c r="E48" s="531"/>
      <c r="F48" s="532"/>
      <c r="G48" s="531"/>
      <c r="H48" s="457"/>
      <c r="I48" s="457"/>
      <c r="J48" s="457"/>
      <c r="K48" s="625">
        <f>K39</f>
        <v>-0.021</v>
      </c>
      <c r="L48" s="526" t="s">
        <v>303</v>
      </c>
      <c r="M48" s="457"/>
      <c r="N48" s="457"/>
      <c r="O48" s="457"/>
      <c r="P48" s="625">
        <f>P39</f>
        <v>0.207045</v>
      </c>
      <c r="Q48" s="626" t="s">
        <v>303</v>
      </c>
    </row>
    <row r="49" spans="1:17" ht="23.25">
      <c r="A49" s="627"/>
      <c r="B49" s="536"/>
      <c r="C49" s="536"/>
      <c r="D49" s="523"/>
      <c r="E49" s="523"/>
      <c r="F49" s="537"/>
      <c r="G49" s="523"/>
      <c r="H49" s="457"/>
      <c r="I49" s="457"/>
      <c r="J49" s="457"/>
      <c r="K49" s="620"/>
      <c r="L49" s="586"/>
      <c r="M49" s="457"/>
      <c r="N49" s="457"/>
      <c r="O49" s="457"/>
      <c r="P49" s="620"/>
      <c r="Q49" s="628"/>
    </row>
    <row r="50" spans="1:17" ht="23.25">
      <c r="A50" s="629" t="s">
        <v>304</v>
      </c>
      <c r="B50" s="43"/>
      <c r="C50" s="43"/>
      <c r="D50" s="523"/>
      <c r="E50" s="523"/>
      <c r="F50" s="540"/>
      <c r="G50" s="531"/>
      <c r="H50" s="457"/>
      <c r="I50" s="457"/>
      <c r="J50" s="457"/>
      <c r="K50" s="625">
        <f>'STEPPED UP GENCO'!K44</f>
        <v>-0.07840893328568</v>
      </c>
      <c r="L50" s="526" t="s">
        <v>303</v>
      </c>
      <c r="M50" s="457"/>
      <c r="N50" s="457"/>
      <c r="O50" s="457"/>
      <c r="P50" s="625">
        <f>'STEPPED UP GENCO'!P44</f>
        <v>-0.0001534854426</v>
      </c>
      <c r="Q50" s="626" t="s">
        <v>303</v>
      </c>
    </row>
    <row r="51" spans="1:17" ht="6.75" customHeight="1">
      <c r="A51" s="541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517"/>
    </row>
    <row r="52" spans="1:17" ht="6.75" customHeight="1">
      <c r="A52" s="541"/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517"/>
    </row>
    <row r="53" spans="1:17" ht="6.75" customHeight="1">
      <c r="A53" s="541"/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517"/>
    </row>
    <row r="54" spans="1:17" ht="26.25" customHeight="1">
      <c r="A54" s="541"/>
      <c r="B54" s="457"/>
      <c r="C54" s="457"/>
      <c r="D54" s="457"/>
      <c r="E54" s="457"/>
      <c r="F54" s="457"/>
      <c r="G54" s="457"/>
      <c r="H54" s="530"/>
      <c r="I54" s="530"/>
      <c r="J54" s="630" t="s">
        <v>306</v>
      </c>
      <c r="K54" s="625">
        <f>SUM(K48:K53)</f>
        <v>-0.09940893328568</v>
      </c>
      <c r="L54" s="631" t="s">
        <v>303</v>
      </c>
      <c r="M54" s="279"/>
      <c r="N54" s="279"/>
      <c r="O54" s="279"/>
      <c r="P54" s="625">
        <f>SUM(P48:P53)</f>
        <v>0.2068915145574</v>
      </c>
      <c r="Q54" s="631" t="s">
        <v>303</v>
      </c>
    </row>
    <row r="55" spans="1:17" ht="3" customHeight="1" thickBot="1">
      <c r="A55" s="542"/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118" zoomScaleSheetLayoutView="118" zoomScalePageLayoutView="0" workbookViewId="0" topLeftCell="A1">
      <selection activeCell="K13" sqref="K13:K1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5" t="s">
        <v>214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</row>
    <row r="2" spans="1:17" ht="12.75">
      <c r="A2" s="657" t="s">
        <v>215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837" t="str">
        <f>NDPL!Q1</f>
        <v>MARCH-2022</v>
      </c>
      <c r="Q2" s="837"/>
    </row>
    <row r="3" spans="1:17" ht="12.75">
      <c r="A3" s="657" t="s">
        <v>423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</row>
    <row r="4" spans="1:17" ht="13.5" thickBot="1">
      <c r="A4" s="656"/>
      <c r="B4" s="656"/>
      <c r="C4" s="656"/>
      <c r="D4" s="656"/>
      <c r="E4" s="656"/>
      <c r="F4" s="656"/>
      <c r="G4" s="658"/>
      <c r="H4" s="658"/>
      <c r="I4" s="659" t="s">
        <v>370</v>
      </c>
      <c r="J4" s="658"/>
      <c r="K4" s="658"/>
      <c r="L4" s="658"/>
      <c r="M4" s="658"/>
      <c r="N4" s="659" t="s">
        <v>371</v>
      </c>
      <c r="O4" s="658"/>
      <c r="P4" s="658"/>
      <c r="Q4" s="656"/>
    </row>
    <row r="5" spans="1:17" s="729" customFormat="1" ht="46.5" thickBot="1" thickTop="1">
      <c r="A5" s="725" t="s">
        <v>8</v>
      </c>
      <c r="B5" s="727" t="s">
        <v>9</v>
      </c>
      <c r="C5" s="726" t="s">
        <v>1</v>
      </c>
      <c r="D5" s="726" t="s">
        <v>2</v>
      </c>
      <c r="E5" s="726" t="s">
        <v>3</v>
      </c>
      <c r="F5" s="726" t="s">
        <v>10</v>
      </c>
      <c r="G5" s="725" t="str">
        <f>NDPL!G5</f>
        <v>FINAL READING 31/03/2022</v>
      </c>
      <c r="H5" s="726" t="str">
        <f>NDPL!H5</f>
        <v>INTIAL READING 01/03/2022</v>
      </c>
      <c r="I5" s="726" t="s">
        <v>4</v>
      </c>
      <c r="J5" s="726" t="s">
        <v>5</v>
      </c>
      <c r="K5" s="726" t="s">
        <v>6</v>
      </c>
      <c r="L5" s="725" t="str">
        <f>NDPL!G5</f>
        <v>FINAL READING 31/03/2022</v>
      </c>
      <c r="M5" s="726" t="str">
        <f>NDPL!H5</f>
        <v>INTIAL READING 01/03/2022</v>
      </c>
      <c r="N5" s="726" t="s">
        <v>4</v>
      </c>
      <c r="O5" s="726" t="s">
        <v>5</v>
      </c>
      <c r="P5" s="726" t="s">
        <v>6</v>
      </c>
      <c r="Q5" s="728" t="s">
        <v>284</v>
      </c>
    </row>
    <row r="6" spans="1:17" ht="14.25" thickBot="1" thickTop="1">
      <c r="A6" s="656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</row>
    <row r="7" spans="1:17" ht="13.5" thickTop="1">
      <c r="A7" s="660" t="s">
        <v>422</v>
      </c>
      <c r="B7" s="661"/>
      <c r="C7" s="662"/>
      <c r="D7" s="662"/>
      <c r="E7" s="662"/>
      <c r="F7" s="662"/>
      <c r="G7" s="663"/>
      <c r="H7" s="664"/>
      <c r="I7" s="664"/>
      <c r="J7" s="664"/>
      <c r="K7" s="665"/>
      <c r="L7" s="666"/>
      <c r="M7" s="662"/>
      <c r="N7" s="664"/>
      <c r="O7" s="664"/>
      <c r="P7" s="667"/>
      <c r="Q7" s="668"/>
    </row>
    <row r="8" spans="1:17" ht="12.75">
      <c r="A8" s="669" t="s">
        <v>196</v>
      </c>
      <c r="B8" s="656"/>
      <c r="C8" s="656"/>
      <c r="D8" s="656"/>
      <c r="E8" s="656"/>
      <c r="F8" s="656"/>
      <c r="G8" s="670"/>
      <c r="H8" s="671"/>
      <c r="I8" s="672"/>
      <c r="J8" s="672"/>
      <c r="K8" s="673"/>
      <c r="L8" s="674"/>
      <c r="M8" s="672"/>
      <c r="N8" s="672"/>
      <c r="O8" s="672"/>
      <c r="P8" s="675"/>
      <c r="Q8" s="454"/>
    </row>
    <row r="9" spans="1:17" ht="12.75">
      <c r="A9" s="676" t="s">
        <v>424</v>
      </c>
      <c r="B9" s="656"/>
      <c r="C9" s="656"/>
      <c r="D9" s="656"/>
      <c r="E9" s="656"/>
      <c r="F9" s="656"/>
      <c r="G9" s="670"/>
      <c r="H9" s="671"/>
      <c r="I9" s="672"/>
      <c r="J9" s="672"/>
      <c r="K9" s="673"/>
      <c r="L9" s="674"/>
      <c r="M9" s="672"/>
      <c r="N9" s="672"/>
      <c r="O9" s="672"/>
      <c r="P9" s="675"/>
      <c r="Q9" s="454"/>
    </row>
    <row r="10" spans="1:17" s="424" customFormat="1" ht="12.75">
      <c r="A10" s="677">
        <v>1</v>
      </c>
      <c r="B10" s="679" t="s">
        <v>447</v>
      </c>
      <c r="C10" s="678">
        <v>4864952</v>
      </c>
      <c r="D10" s="722" t="s">
        <v>12</v>
      </c>
      <c r="E10" s="723" t="s">
        <v>321</v>
      </c>
      <c r="F10" s="678">
        <v>625</v>
      </c>
      <c r="G10" s="677">
        <v>991335</v>
      </c>
      <c r="H10" s="53">
        <v>991331</v>
      </c>
      <c r="I10" s="53">
        <f>G10-H10</f>
        <v>4</v>
      </c>
      <c r="J10" s="53">
        <f>$F10*I10</f>
        <v>2500</v>
      </c>
      <c r="K10" s="53">
        <f>J10/1000000</f>
        <v>0.0025</v>
      </c>
      <c r="L10" s="677">
        <v>280</v>
      </c>
      <c r="M10" s="53">
        <v>274</v>
      </c>
      <c r="N10" s="53">
        <f>L10-M10</f>
        <v>6</v>
      </c>
      <c r="O10" s="53">
        <f>$F10*N10</f>
        <v>3750</v>
      </c>
      <c r="P10" s="53">
        <f>O10/1000000</f>
        <v>0.00375</v>
      </c>
      <c r="Q10" s="454"/>
    </row>
    <row r="11" spans="1:17" s="424" customFormat="1" ht="12.75">
      <c r="A11" s="677">
        <v>2</v>
      </c>
      <c r="B11" s="679" t="s">
        <v>448</v>
      </c>
      <c r="C11" s="678">
        <v>4865039</v>
      </c>
      <c r="D11" s="722" t="s">
        <v>12</v>
      </c>
      <c r="E11" s="723" t="s">
        <v>321</v>
      </c>
      <c r="F11" s="678">
        <v>500</v>
      </c>
      <c r="G11" s="677">
        <v>999896</v>
      </c>
      <c r="H11" s="53">
        <v>999797</v>
      </c>
      <c r="I11" s="53">
        <f>G11-H11</f>
        <v>99</v>
      </c>
      <c r="J11" s="53">
        <f>$F11*I11</f>
        <v>49500</v>
      </c>
      <c r="K11" s="53">
        <f>J11/1000000</f>
        <v>0.0495</v>
      </c>
      <c r="L11" s="677">
        <v>84</v>
      </c>
      <c r="M11" s="53">
        <v>57</v>
      </c>
      <c r="N11" s="53">
        <f>L11-M11</f>
        <v>27</v>
      </c>
      <c r="O11" s="53">
        <f>$F11*N11</f>
        <v>13500</v>
      </c>
      <c r="P11" s="53">
        <f>O11/1000000</f>
        <v>0.0135</v>
      </c>
      <c r="Q11" s="454"/>
    </row>
    <row r="12" spans="1:17" ht="12.75">
      <c r="A12" s="669" t="s">
        <v>110</v>
      </c>
      <c r="B12" s="669"/>
      <c r="C12" s="678"/>
      <c r="D12" s="722"/>
      <c r="E12" s="723"/>
      <c r="F12" s="678"/>
      <c r="G12" s="677"/>
      <c r="H12" s="53"/>
      <c r="I12" s="53"/>
      <c r="J12" s="53"/>
      <c r="K12" s="53"/>
      <c r="L12" s="677"/>
      <c r="M12" s="53"/>
      <c r="N12" s="53"/>
      <c r="O12" s="53"/>
      <c r="P12" s="53"/>
      <c r="Q12" s="454"/>
    </row>
    <row r="13" spans="1:17" s="424" customFormat="1" ht="12.75">
      <c r="A13" s="677">
        <v>1</v>
      </c>
      <c r="B13" s="679" t="s">
        <v>447</v>
      </c>
      <c r="C13" s="678">
        <v>5295160</v>
      </c>
      <c r="D13" s="722" t="s">
        <v>12</v>
      </c>
      <c r="E13" s="723" t="s">
        <v>321</v>
      </c>
      <c r="F13" s="678">
        <v>800</v>
      </c>
      <c r="G13" s="677">
        <v>8833</v>
      </c>
      <c r="H13" s="53">
        <v>7965</v>
      </c>
      <c r="I13" s="53">
        <f>G13-H13</f>
        <v>868</v>
      </c>
      <c r="J13" s="53">
        <f>$F13*I13</f>
        <v>694400</v>
      </c>
      <c r="K13" s="53">
        <f>J13/1000000</f>
        <v>0.6944</v>
      </c>
      <c r="L13" s="677">
        <v>6224</v>
      </c>
      <c r="M13" s="53">
        <v>6224</v>
      </c>
      <c r="N13" s="53">
        <f>L13-M13</f>
        <v>0</v>
      </c>
      <c r="O13" s="53">
        <f>$F13*N13</f>
        <v>0</v>
      </c>
      <c r="P13" s="53">
        <f>O13/1000000</f>
        <v>0</v>
      </c>
      <c r="Q13" s="454"/>
    </row>
    <row r="14" spans="1:17" s="424" customFormat="1" ht="12.75">
      <c r="A14" s="53"/>
      <c r="B14" s="679"/>
      <c r="C14" s="678"/>
      <c r="D14" s="722"/>
      <c r="E14" s="723"/>
      <c r="F14" s="678">
        <v>800</v>
      </c>
      <c r="G14" s="677">
        <v>6008</v>
      </c>
      <c r="H14" s="53">
        <v>5718</v>
      </c>
      <c r="I14" s="53">
        <f>G14-H14</f>
        <v>290</v>
      </c>
      <c r="J14" s="53">
        <f>$F14*I14</f>
        <v>232000</v>
      </c>
      <c r="K14" s="53">
        <f>J14/1000000</f>
        <v>0.232</v>
      </c>
      <c r="L14" s="677"/>
      <c r="M14" s="53"/>
      <c r="N14" s="53"/>
      <c r="O14" s="53"/>
      <c r="P14" s="53"/>
      <c r="Q14" s="454"/>
    </row>
    <row r="15" spans="1:17" s="424" customFormat="1" ht="12.75">
      <c r="A15" s="748" t="s">
        <v>463</v>
      </c>
      <c r="B15" s="669"/>
      <c r="C15" s="678"/>
      <c r="D15" s="722"/>
      <c r="E15" s="723"/>
      <c r="F15" s="678"/>
      <c r="G15" s="677"/>
      <c r="H15" s="53"/>
      <c r="I15" s="53"/>
      <c r="J15" s="53"/>
      <c r="K15" s="53"/>
      <c r="L15" s="677"/>
      <c r="M15" s="53"/>
      <c r="N15" s="53"/>
      <c r="O15" s="53"/>
      <c r="P15" s="53"/>
      <c r="Q15" s="454"/>
    </row>
    <row r="16" spans="1:17" s="424" customFormat="1" ht="14.25">
      <c r="A16" s="677">
        <v>1</v>
      </c>
      <c r="B16" s="679" t="s">
        <v>454</v>
      </c>
      <c r="C16" s="820" t="s">
        <v>462</v>
      </c>
      <c r="D16" s="821" t="s">
        <v>460</v>
      </c>
      <c r="E16" s="723" t="s">
        <v>321</v>
      </c>
      <c r="F16" s="678">
        <v>-1</v>
      </c>
      <c r="G16" s="677">
        <v>58940</v>
      </c>
      <c r="H16" s="53">
        <v>58690</v>
      </c>
      <c r="I16" s="53">
        <f>G16-H16</f>
        <v>250</v>
      </c>
      <c r="J16" s="53">
        <f>$F16*I16</f>
        <v>-250</v>
      </c>
      <c r="K16" s="53">
        <f>J16/1000000</f>
        <v>-0.00025</v>
      </c>
      <c r="L16" s="677">
        <v>247240</v>
      </c>
      <c r="M16" s="325">
        <v>238180</v>
      </c>
      <c r="N16" s="53">
        <f>L16-M16</f>
        <v>9060</v>
      </c>
      <c r="O16" s="53">
        <f>$F16*N16</f>
        <v>-9060</v>
      </c>
      <c r="P16" s="53">
        <f>O16/1000000</f>
        <v>-0.00906</v>
      </c>
      <c r="Q16" s="822"/>
    </row>
    <row r="17" spans="1:17" s="424" customFormat="1" ht="14.25">
      <c r="A17" s="677">
        <v>2</v>
      </c>
      <c r="B17" s="679" t="s">
        <v>455</v>
      </c>
      <c r="C17" s="820" t="s">
        <v>459</v>
      </c>
      <c r="D17" s="821" t="s">
        <v>460</v>
      </c>
      <c r="E17" s="723" t="s">
        <v>321</v>
      </c>
      <c r="F17" s="678">
        <v>-1</v>
      </c>
      <c r="G17" s="677">
        <v>33080</v>
      </c>
      <c r="H17" s="53">
        <v>32580</v>
      </c>
      <c r="I17" s="53">
        <f>G17-H17</f>
        <v>500</v>
      </c>
      <c r="J17" s="53">
        <f>$F17*I17</f>
        <v>-500</v>
      </c>
      <c r="K17" s="53">
        <f>J17/1000000</f>
        <v>-0.0005</v>
      </c>
      <c r="L17" s="677">
        <v>447830</v>
      </c>
      <c r="M17" s="325">
        <v>428720</v>
      </c>
      <c r="N17" s="53">
        <f>L17-M17</f>
        <v>19110</v>
      </c>
      <c r="O17" s="53">
        <f>$F17*N17</f>
        <v>-19110</v>
      </c>
      <c r="P17" s="53">
        <f>O17/1000000</f>
        <v>-0.01911</v>
      </c>
      <c r="Q17" s="822"/>
    </row>
    <row r="18" spans="1:17" s="424" customFormat="1" ht="14.25">
      <c r="A18" s="677">
        <v>3</v>
      </c>
      <c r="B18" s="679" t="s">
        <v>456</v>
      </c>
      <c r="C18" s="820" t="s">
        <v>461</v>
      </c>
      <c r="D18" s="821" t="s">
        <v>460</v>
      </c>
      <c r="E18" s="723" t="s">
        <v>321</v>
      </c>
      <c r="F18" s="678">
        <v>-1</v>
      </c>
      <c r="G18" s="677">
        <v>135200</v>
      </c>
      <c r="H18" s="53">
        <v>131900</v>
      </c>
      <c r="I18" s="53">
        <f>G18-H18</f>
        <v>3300</v>
      </c>
      <c r="J18" s="53">
        <f>$F18*I18</f>
        <v>-3300</v>
      </c>
      <c r="K18" s="53">
        <f>J18/1000000</f>
        <v>-0.0033</v>
      </c>
      <c r="L18" s="677">
        <v>1400700</v>
      </c>
      <c r="M18" s="325">
        <v>1326499</v>
      </c>
      <c r="N18" s="53">
        <f>L18-M18</f>
        <v>74201</v>
      </c>
      <c r="O18" s="53">
        <f>$F18*N18</f>
        <v>-74201</v>
      </c>
      <c r="P18" s="53">
        <f>O18/1000000</f>
        <v>-0.074201</v>
      </c>
      <c r="Q18" s="822"/>
    </row>
    <row r="19" spans="1:17" s="424" customFormat="1" ht="15">
      <c r="A19" s="677"/>
      <c r="B19" s="679"/>
      <c r="C19" s="678"/>
      <c r="D19" s="722"/>
      <c r="E19" s="723"/>
      <c r="F19" s="678"/>
      <c r="G19" s="317"/>
      <c r="H19" s="318"/>
      <c r="I19" s="672"/>
      <c r="J19" s="672"/>
      <c r="K19" s="724"/>
      <c r="L19" s="317"/>
      <c r="M19" s="318"/>
      <c r="N19" s="672"/>
      <c r="O19" s="672"/>
      <c r="P19" s="675"/>
      <c r="Q19" s="454"/>
    </row>
    <row r="20" spans="1:18" s="17" customFormat="1" ht="13.5" thickBot="1">
      <c r="A20" s="680"/>
      <c r="B20" s="681" t="s">
        <v>208</v>
      </c>
      <c r="C20" s="682"/>
      <c r="D20" s="683"/>
      <c r="E20" s="682"/>
      <c r="F20" s="684"/>
      <c r="G20" s="685"/>
      <c r="H20" s="686"/>
      <c r="I20" s="686"/>
      <c r="J20" s="686"/>
      <c r="K20" s="687">
        <f>SUM(K10:K19)</f>
        <v>0.9743500000000002</v>
      </c>
      <c r="L20" s="685"/>
      <c r="M20" s="686"/>
      <c r="N20" s="686"/>
      <c r="O20" s="686"/>
      <c r="P20" s="687">
        <f>SUM(P10:P19)</f>
        <v>-0.085121</v>
      </c>
      <c r="Q20" s="688"/>
      <c r="R20"/>
    </row>
    <row r="22" spans="1:16" ht="12.75">
      <c r="A22" s="103" t="s">
        <v>304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>
        <f>'STEPPED UP GENCO'!K45</f>
        <v>-0.07026709522656</v>
      </c>
      <c r="P22" s="103">
        <f>'STEPPED UP GENCO'!P45</f>
        <v>-0.0001375477992</v>
      </c>
    </row>
    <row r="23" spans="1:10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6" ht="12.75">
      <c r="A24" s="103" t="s">
        <v>453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744">
        <f>SUM(K20:K22)</f>
        <v>0.9040829047734402</v>
      </c>
      <c r="P24" s="744">
        <f>SUM(P20:P22)</f>
        <v>-0.0852585477992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3">
      <selection activeCell="A30" sqref="A30:IV30"/>
    </sheetView>
  </sheetViews>
  <sheetFormatPr defaultColWidth="9.140625" defaultRowHeight="12.75"/>
  <cols>
    <col min="1" max="1" width="5.140625" style="424" customWidth="1"/>
    <col min="2" max="2" width="36.8515625" style="424" customWidth="1"/>
    <col min="3" max="3" width="14.8515625" style="424" bestFit="1" customWidth="1"/>
    <col min="4" max="4" width="9.8515625" style="424" customWidth="1"/>
    <col min="5" max="5" width="16.8515625" style="424" customWidth="1"/>
    <col min="6" max="6" width="11.421875" style="424" customWidth="1"/>
    <col min="7" max="7" width="13.421875" style="424" customWidth="1"/>
    <col min="8" max="8" width="13.8515625" style="424" customWidth="1"/>
    <col min="9" max="9" width="11.00390625" style="424" customWidth="1"/>
    <col min="10" max="10" width="11.28125" style="424" customWidth="1"/>
    <col min="11" max="11" width="15.28125" style="424" customWidth="1"/>
    <col min="12" max="12" width="14.00390625" style="424" customWidth="1"/>
    <col min="13" max="13" width="13.00390625" style="424" customWidth="1"/>
    <col min="14" max="14" width="11.140625" style="424" customWidth="1"/>
    <col min="15" max="15" width="13.00390625" style="424" customWidth="1"/>
    <col min="16" max="16" width="14.7109375" style="424" customWidth="1"/>
    <col min="17" max="17" width="20.00390625" style="424" customWidth="1"/>
    <col min="18" max="16384" width="9.140625" style="424" customWidth="1"/>
  </cols>
  <sheetData>
    <row r="1" ht="26.25">
      <c r="A1" s="1" t="s">
        <v>214</v>
      </c>
    </row>
    <row r="2" spans="1:17" ht="16.5" customHeight="1">
      <c r="A2" s="285" t="s">
        <v>215</v>
      </c>
      <c r="P2" s="632" t="str">
        <f>NDPL!Q1</f>
        <v>MARCH-2022</v>
      </c>
      <c r="Q2" s="633"/>
    </row>
    <row r="3" spans="1:8" ht="23.25">
      <c r="A3" s="174" t="s">
        <v>262</v>
      </c>
      <c r="H3" s="496"/>
    </row>
    <row r="4" spans="1:16" ht="24" thickBot="1">
      <c r="A4" s="3"/>
      <c r="G4" s="457"/>
      <c r="H4" s="457"/>
      <c r="I4" s="44" t="s">
        <v>370</v>
      </c>
      <c r="J4" s="457"/>
      <c r="K4" s="457"/>
      <c r="L4" s="457"/>
      <c r="M4" s="457"/>
      <c r="N4" s="44" t="s">
        <v>371</v>
      </c>
      <c r="O4" s="457"/>
      <c r="P4" s="457"/>
    </row>
    <row r="5" spans="1:17" ht="43.5" customHeight="1" thickBot="1" thickTop="1">
      <c r="A5" s="497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31/03/2022</v>
      </c>
      <c r="H5" s="477" t="str">
        <f>NDPL!H5</f>
        <v>INTIAL READING 01/03/2022</v>
      </c>
      <c r="I5" s="477" t="s">
        <v>4</v>
      </c>
      <c r="J5" s="477" t="s">
        <v>5</v>
      </c>
      <c r="K5" s="498" t="s">
        <v>6</v>
      </c>
      <c r="L5" s="475" t="str">
        <f>NDPL!G5</f>
        <v>FINAL READING 31/03/2022</v>
      </c>
      <c r="M5" s="477" t="str">
        <f>NDPL!H5</f>
        <v>INTIAL READING 01/03/2022</v>
      </c>
      <c r="N5" s="477" t="s">
        <v>4</v>
      </c>
      <c r="O5" s="477" t="s">
        <v>5</v>
      </c>
      <c r="P5" s="498" t="s">
        <v>6</v>
      </c>
      <c r="Q5" s="498" t="s">
        <v>284</v>
      </c>
    </row>
    <row r="6" ht="14.25" thickBot="1" thickTop="1"/>
    <row r="7" spans="1:17" ht="19.5" customHeight="1" thickTop="1">
      <c r="A7" s="272"/>
      <c r="B7" s="273" t="s">
        <v>229</v>
      </c>
      <c r="C7" s="274"/>
      <c r="D7" s="274"/>
      <c r="E7" s="274"/>
      <c r="F7" s="275"/>
      <c r="G7" s="92"/>
      <c r="H7" s="86"/>
      <c r="I7" s="86"/>
      <c r="J7" s="86"/>
      <c r="K7" s="89"/>
      <c r="L7" s="93"/>
      <c r="M7" s="435"/>
      <c r="N7" s="435"/>
      <c r="O7" s="435"/>
      <c r="P7" s="555"/>
      <c r="Q7" s="504"/>
    </row>
    <row r="8" spans="1:17" ht="19.5" customHeight="1">
      <c r="A8" s="253"/>
      <c r="B8" s="276" t="s">
        <v>230</v>
      </c>
      <c r="C8" s="277"/>
      <c r="D8" s="277"/>
      <c r="E8" s="277"/>
      <c r="F8" s="278"/>
      <c r="G8" s="36"/>
      <c r="H8" s="42"/>
      <c r="I8" s="42"/>
      <c r="J8" s="42"/>
      <c r="K8" s="40"/>
      <c r="L8" s="94"/>
      <c r="M8" s="457"/>
      <c r="N8" s="457"/>
      <c r="O8" s="457"/>
      <c r="P8" s="634"/>
      <c r="Q8" s="428"/>
    </row>
    <row r="9" spans="1:17" ht="19.5" customHeight="1">
      <c r="A9" s="253">
        <v>1</v>
      </c>
      <c r="B9" s="279" t="s">
        <v>231</v>
      </c>
      <c r="C9" s="277">
        <v>4865155</v>
      </c>
      <c r="D9" s="263" t="s">
        <v>12</v>
      </c>
      <c r="E9" s="91" t="s">
        <v>321</v>
      </c>
      <c r="F9" s="278">
        <v>500</v>
      </c>
      <c r="G9" s="317">
        <v>996152</v>
      </c>
      <c r="H9" s="318">
        <v>996607</v>
      </c>
      <c r="I9" s="300">
        <f>G9-H9</f>
        <v>-455</v>
      </c>
      <c r="J9" s="300">
        <f>$F9*I9</f>
        <v>-227500</v>
      </c>
      <c r="K9" s="300">
        <f>J9/1000000</f>
        <v>-0.2275</v>
      </c>
      <c r="L9" s="317">
        <v>999995</v>
      </c>
      <c r="M9" s="318">
        <v>999998</v>
      </c>
      <c r="N9" s="300">
        <f>L9-M9</f>
        <v>-3</v>
      </c>
      <c r="O9" s="300">
        <f>$F9*N9</f>
        <v>-1500</v>
      </c>
      <c r="P9" s="300">
        <f>O9/1000000</f>
        <v>-0.0015</v>
      </c>
      <c r="Q9" s="438"/>
    </row>
    <row r="10" spans="1:17" ht="19.5" customHeight="1">
      <c r="A10" s="253">
        <v>2</v>
      </c>
      <c r="B10" s="279" t="s">
        <v>232</v>
      </c>
      <c r="C10" s="277">
        <v>4864794</v>
      </c>
      <c r="D10" s="263" t="s">
        <v>12</v>
      </c>
      <c r="E10" s="91" t="s">
        <v>321</v>
      </c>
      <c r="F10" s="278">
        <v>100</v>
      </c>
      <c r="G10" s="317">
        <v>29807</v>
      </c>
      <c r="H10" s="318">
        <v>31399</v>
      </c>
      <c r="I10" s="300">
        <f>G10-H10</f>
        <v>-1592</v>
      </c>
      <c r="J10" s="300">
        <f>$F10*I10</f>
        <v>-159200</v>
      </c>
      <c r="K10" s="300">
        <f>J10/1000000</f>
        <v>-0.1592</v>
      </c>
      <c r="L10" s="317">
        <v>998541</v>
      </c>
      <c r="M10" s="318">
        <v>998566</v>
      </c>
      <c r="N10" s="300">
        <f>L10-M10</f>
        <v>-25</v>
      </c>
      <c r="O10" s="300">
        <f>$F10*N10</f>
        <v>-2500</v>
      </c>
      <c r="P10" s="300">
        <f>O10/1000000</f>
        <v>-0.0025</v>
      </c>
      <c r="Q10" s="428"/>
    </row>
    <row r="11" spans="1:17" ht="19.5" customHeight="1">
      <c r="A11" s="253">
        <v>3</v>
      </c>
      <c r="B11" s="279" t="s">
        <v>233</v>
      </c>
      <c r="C11" s="277">
        <v>4864896</v>
      </c>
      <c r="D11" s="263" t="s">
        <v>12</v>
      </c>
      <c r="E11" s="91" t="s">
        <v>321</v>
      </c>
      <c r="F11" s="278">
        <v>500</v>
      </c>
      <c r="G11" s="317">
        <v>16100</v>
      </c>
      <c r="H11" s="318">
        <v>16206</v>
      </c>
      <c r="I11" s="300">
        <f>G11-H11</f>
        <v>-106</v>
      </c>
      <c r="J11" s="300">
        <f>$F11*I11</f>
        <v>-53000</v>
      </c>
      <c r="K11" s="300">
        <f>J11/1000000</f>
        <v>-0.053</v>
      </c>
      <c r="L11" s="317">
        <v>5316</v>
      </c>
      <c r="M11" s="318">
        <v>5311</v>
      </c>
      <c r="N11" s="300">
        <f>L11-M11</f>
        <v>5</v>
      </c>
      <c r="O11" s="300">
        <f>$F11*N11</f>
        <v>2500</v>
      </c>
      <c r="P11" s="300">
        <f>O11/1000000</f>
        <v>0.0025</v>
      </c>
      <c r="Q11" s="428"/>
    </row>
    <row r="12" spans="1:17" ht="19.5" customHeight="1">
      <c r="A12" s="253">
        <v>4</v>
      </c>
      <c r="B12" s="279" t="s">
        <v>234</v>
      </c>
      <c r="C12" s="277">
        <v>4864863</v>
      </c>
      <c r="D12" s="263" t="s">
        <v>12</v>
      </c>
      <c r="E12" s="91" t="s">
        <v>321</v>
      </c>
      <c r="F12" s="645">
        <v>937.5</v>
      </c>
      <c r="G12" s="317">
        <v>997462</v>
      </c>
      <c r="H12" s="318">
        <v>997469</v>
      </c>
      <c r="I12" s="300">
        <f>G12-H12</f>
        <v>-7</v>
      </c>
      <c r="J12" s="300">
        <f>$F12*I12</f>
        <v>-6562.5</v>
      </c>
      <c r="K12" s="300">
        <f>J12/1000000</f>
        <v>-0.0065625</v>
      </c>
      <c r="L12" s="317">
        <v>999707</v>
      </c>
      <c r="M12" s="318">
        <v>999704</v>
      </c>
      <c r="N12" s="300">
        <f>L12-M12</f>
        <v>3</v>
      </c>
      <c r="O12" s="300">
        <f>$F12*N12</f>
        <v>2812.5</v>
      </c>
      <c r="P12" s="300">
        <f>O12/1000000</f>
        <v>0.0028125</v>
      </c>
      <c r="Q12" s="646"/>
    </row>
    <row r="13" spans="1:17" ht="19.5" customHeight="1">
      <c r="A13" s="253"/>
      <c r="B13" s="276" t="s">
        <v>235</v>
      </c>
      <c r="C13" s="277"/>
      <c r="D13" s="263"/>
      <c r="E13" s="80"/>
      <c r="F13" s="278"/>
      <c r="G13" s="317"/>
      <c r="H13" s="318"/>
      <c r="I13" s="300"/>
      <c r="J13" s="300"/>
      <c r="K13" s="300"/>
      <c r="L13" s="317"/>
      <c r="M13" s="318"/>
      <c r="N13" s="300"/>
      <c r="O13" s="300"/>
      <c r="P13" s="300"/>
      <c r="Q13" s="428"/>
    </row>
    <row r="14" spans="1:17" ht="19.5" customHeight="1">
      <c r="A14" s="253"/>
      <c r="B14" s="276"/>
      <c r="C14" s="277"/>
      <c r="D14" s="263"/>
      <c r="E14" s="80"/>
      <c r="F14" s="278"/>
      <c r="G14" s="317"/>
      <c r="H14" s="318"/>
      <c r="I14" s="300"/>
      <c r="J14" s="300"/>
      <c r="K14" s="300"/>
      <c r="L14" s="317"/>
      <c r="M14" s="318"/>
      <c r="N14" s="300"/>
      <c r="O14" s="300"/>
      <c r="P14" s="300"/>
      <c r="Q14" s="428"/>
    </row>
    <row r="15" spans="1:17" ht="19.5" customHeight="1">
      <c r="A15" s="253">
        <v>5</v>
      </c>
      <c r="B15" s="279" t="s">
        <v>236</v>
      </c>
      <c r="C15" s="277">
        <v>5252046</v>
      </c>
      <c r="D15" s="263" t="s">
        <v>12</v>
      </c>
      <c r="E15" s="91" t="s">
        <v>321</v>
      </c>
      <c r="F15" s="278">
        <v>-1000</v>
      </c>
      <c r="G15" s="317">
        <v>999467</v>
      </c>
      <c r="H15" s="318">
        <v>999503</v>
      </c>
      <c r="I15" s="300">
        <f>G15-H15</f>
        <v>-36</v>
      </c>
      <c r="J15" s="300">
        <f>$F15*I15</f>
        <v>36000</v>
      </c>
      <c r="K15" s="300">
        <f>J15/1000000</f>
        <v>0.036</v>
      </c>
      <c r="L15" s="317">
        <v>999717</v>
      </c>
      <c r="M15" s="318">
        <v>999721</v>
      </c>
      <c r="N15" s="300">
        <f>L15-M15</f>
        <v>-4</v>
      </c>
      <c r="O15" s="300">
        <f>$F15*N15</f>
        <v>4000</v>
      </c>
      <c r="P15" s="300">
        <f>O15/1000000</f>
        <v>0.004</v>
      </c>
      <c r="Q15" s="428"/>
    </row>
    <row r="16" spans="1:17" ht="19.5" customHeight="1">
      <c r="A16" s="253">
        <v>6</v>
      </c>
      <c r="B16" s="279" t="s">
        <v>237</v>
      </c>
      <c r="C16" s="277">
        <v>4864851</v>
      </c>
      <c r="D16" s="263" t="s">
        <v>12</v>
      </c>
      <c r="E16" s="91" t="s">
        <v>321</v>
      </c>
      <c r="F16" s="278">
        <v>-500</v>
      </c>
      <c r="G16" s="317">
        <v>993790</v>
      </c>
      <c r="H16" s="318">
        <v>993768</v>
      </c>
      <c r="I16" s="300">
        <f>G16-H16</f>
        <v>22</v>
      </c>
      <c r="J16" s="300">
        <f>$F16*I16</f>
        <v>-11000</v>
      </c>
      <c r="K16" s="300">
        <f>J16/1000000</f>
        <v>-0.011</v>
      </c>
      <c r="L16" s="317">
        <v>162</v>
      </c>
      <c r="M16" s="318">
        <v>163</v>
      </c>
      <c r="N16" s="300">
        <f>L16-M16</f>
        <v>-1</v>
      </c>
      <c r="O16" s="300">
        <f>$F16*N16</f>
        <v>500</v>
      </c>
      <c r="P16" s="300">
        <f>O16/1000000</f>
        <v>0.0005</v>
      </c>
      <c r="Q16" s="428"/>
    </row>
    <row r="17" spans="1:17" ht="19.5" customHeight="1">
      <c r="A17" s="253">
        <v>7</v>
      </c>
      <c r="B17" s="279" t="s">
        <v>252</v>
      </c>
      <c r="C17" s="277">
        <v>4902559</v>
      </c>
      <c r="D17" s="263" t="s">
        <v>12</v>
      </c>
      <c r="E17" s="91" t="s">
        <v>321</v>
      </c>
      <c r="F17" s="278">
        <v>300</v>
      </c>
      <c r="G17" s="317">
        <v>231</v>
      </c>
      <c r="H17" s="318">
        <v>231</v>
      </c>
      <c r="I17" s="300">
        <f>G17-H17</f>
        <v>0</v>
      </c>
      <c r="J17" s="300">
        <f>$F17*I17</f>
        <v>0</v>
      </c>
      <c r="K17" s="300">
        <f>J17/1000000</f>
        <v>0</v>
      </c>
      <c r="L17" s="317">
        <v>1</v>
      </c>
      <c r="M17" s="318">
        <v>1</v>
      </c>
      <c r="N17" s="300">
        <f>L17-M17</f>
        <v>0</v>
      </c>
      <c r="O17" s="300">
        <f>$F17*N17</f>
        <v>0</v>
      </c>
      <c r="P17" s="300">
        <f>O17/1000000</f>
        <v>0</v>
      </c>
      <c r="Q17" s="428"/>
    </row>
    <row r="18" spans="1:17" ht="19.5" customHeight="1">
      <c r="A18" s="253"/>
      <c r="B18" s="276"/>
      <c r="C18" s="277"/>
      <c r="D18" s="263"/>
      <c r="E18" s="91"/>
      <c r="F18" s="278"/>
      <c r="G18" s="317"/>
      <c r="H18" s="318"/>
      <c r="I18" s="300"/>
      <c r="J18" s="300"/>
      <c r="K18" s="300"/>
      <c r="L18" s="317"/>
      <c r="M18" s="318"/>
      <c r="N18" s="300"/>
      <c r="O18" s="300"/>
      <c r="P18" s="300"/>
      <c r="Q18" s="428"/>
    </row>
    <row r="19" spans="1:17" ht="19.5" customHeight="1">
      <c r="A19" s="253"/>
      <c r="B19" s="279"/>
      <c r="C19" s="277"/>
      <c r="D19" s="263"/>
      <c r="E19" s="91"/>
      <c r="F19" s="278"/>
      <c r="G19" s="317"/>
      <c r="H19" s="318"/>
      <c r="I19" s="300"/>
      <c r="J19" s="300"/>
      <c r="K19" s="300"/>
      <c r="L19" s="317"/>
      <c r="M19" s="318"/>
      <c r="N19" s="300"/>
      <c r="O19" s="300"/>
      <c r="P19" s="300"/>
      <c r="Q19" s="428"/>
    </row>
    <row r="20" spans="1:17" ht="19.5" customHeight="1">
      <c r="A20" s="253"/>
      <c r="B20" s="276" t="s">
        <v>238</v>
      </c>
      <c r="C20" s="277"/>
      <c r="D20" s="263"/>
      <c r="E20" s="91"/>
      <c r="F20" s="280"/>
      <c r="G20" s="317"/>
      <c r="H20" s="318"/>
      <c r="I20" s="300"/>
      <c r="J20" s="300"/>
      <c r="K20" s="550">
        <f>SUM(K9:K19)</f>
        <v>-0.4212625000000001</v>
      </c>
      <c r="L20" s="317"/>
      <c r="M20" s="318"/>
      <c r="N20" s="300"/>
      <c r="O20" s="300"/>
      <c r="P20" s="550">
        <f>SUM(P9:P19)</f>
        <v>0.0058125</v>
      </c>
      <c r="Q20" s="428"/>
    </row>
    <row r="21" spans="1:17" ht="19.5" customHeight="1">
      <c r="A21" s="253"/>
      <c r="B21" s="276" t="s">
        <v>239</v>
      </c>
      <c r="C21" s="277"/>
      <c r="D21" s="263"/>
      <c r="E21" s="91"/>
      <c r="F21" s="280"/>
      <c r="G21" s="317"/>
      <c r="H21" s="318"/>
      <c r="I21" s="300"/>
      <c r="J21" s="300"/>
      <c r="K21" s="300"/>
      <c r="L21" s="317"/>
      <c r="M21" s="318"/>
      <c r="N21" s="300"/>
      <c r="O21" s="300"/>
      <c r="P21" s="300"/>
      <c r="Q21" s="428"/>
    </row>
    <row r="22" spans="1:17" ht="19.5" customHeight="1">
      <c r="A22" s="253"/>
      <c r="B22" s="276" t="s">
        <v>240</v>
      </c>
      <c r="C22" s="277"/>
      <c r="D22" s="263"/>
      <c r="E22" s="91"/>
      <c r="F22" s="280"/>
      <c r="G22" s="317"/>
      <c r="H22" s="318"/>
      <c r="I22" s="300"/>
      <c r="J22" s="300"/>
      <c r="K22" s="300"/>
      <c r="L22" s="317"/>
      <c r="M22" s="318"/>
      <c r="N22" s="300"/>
      <c r="O22" s="300"/>
      <c r="P22" s="300"/>
      <c r="Q22" s="428"/>
    </row>
    <row r="23" spans="1:17" ht="19.5" customHeight="1">
      <c r="A23" s="253">
        <v>8</v>
      </c>
      <c r="B23" s="279" t="s">
        <v>241</v>
      </c>
      <c r="C23" s="277">
        <v>4864796</v>
      </c>
      <c r="D23" s="263" t="s">
        <v>12</v>
      </c>
      <c r="E23" s="91" t="s">
        <v>321</v>
      </c>
      <c r="F23" s="278">
        <v>200</v>
      </c>
      <c r="G23" s="317">
        <v>961967</v>
      </c>
      <c r="H23" s="318">
        <v>962175</v>
      </c>
      <c r="I23" s="300">
        <f>G23-H23</f>
        <v>-208</v>
      </c>
      <c r="J23" s="300">
        <f>$F23*I23</f>
        <v>-41600</v>
      </c>
      <c r="K23" s="300">
        <f>J23/1000000</f>
        <v>-0.0416</v>
      </c>
      <c r="L23" s="317">
        <v>993639</v>
      </c>
      <c r="M23" s="318">
        <v>993667</v>
      </c>
      <c r="N23" s="300">
        <f>L23-M23</f>
        <v>-28</v>
      </c>
      <c r="O23" s="300">
        <f>$F23*N23</f>
        <v>-5600</v>
      </c>
      <c r="P23" s="300">
        <f>O23/1000000</f>
        <v>-0.0056</v>
      </c>
      <c r="Q23" s="438"/>
    </row>
    <row r="24" spans="1:17" ht="21" customHeight="1">
      <c r="A24" s="253">
        <v>9</v>
      </c>
      <c r="B24" s="279" t="s">
        <v>242</v>
      </c>
      <c r="C24" s="277">
        <v>5128407</v>
      </c>
      <c r="D24" s="263" t="s">
        <v>12</v>
      </c>
      <c r="E24" s="91" t="s">
        <v>321</v>
      </c>
      <c r="F24" s="278">
        <v>937.5</v>
      </c>
      <c r="G24" s="317">
        <v>985912</v>
      </c>
      <c r="H24" s="318">
        <v>986069</v>
      </c>
      <c r="I24" s="300">
        <f>G24-H24</f>
        <v>-157</v>
      </c>
      <c r="J24" s="300">
        <f>$F24*I24</f>
        <v>-147187.5</v>
      </c>
      <c r="K24" s="300">
        <f>J24/1000000</f>
        <v>-0.1471875</v>
      </c>
      <c r="L24" s="317">
        <v>999437</v>
      </c>
      <c r="M24" s="318">
        <v>999443</v>
      </c>
      <c r="N24" s="300">
        <f>L24-M24</f>
        <v>-6</v>
      </c>
      <c r="O24" s="300">
        <f>$F24*N24</f>
        <v>-5625</v>
      </c>
      <c r="P24" s="300">
        <f>O24/1000000</f>
        <v>-0.005625</v>
      </c>
      <c r="Q24" s="812"/>
    </row>
    <row r="25" spans="1:17" ht="19.5" customHeight="1">
      <c r="A25" s="253"/>
      <c r="B25" s="276" t="s">
        <v>243</v>
      </c>
      <c r="C25" s="279"/>
      <c r="D25" s="263"/>
      <c r="E25" s="91"/>
      <c r="F25" s="280"/>
      <c r="G25" s="317"/>
      <c r="H25" s="318"/>
      <c r="I25" s="300"/>
      <c r="J25" s="300"/>
      <c r="K25" s="550">
        <f>SUM(K23:K24)</f>
        <v>-0.1887875</v>
      </c>
      <c r="L25" s="317"/>
      <c r="M25" s="318"/>
      <c r="N25" s="300"/>
      <c r="O25" s="300"/>
      <c r="P25" s="550">
        <f>SUM(P23:P24)</f>
        <v>-0.011224999999999999</v>
      </c>
      <c r="Q25" s="428"/>
    </row>
    <row r="26" spans="1:17" ht="19.5" customHeight="1">
      <c r="A26" s="253"/>
      <c r="B26" s="276" t="s">
        <v>244</v>
      </c>
      <c r="C26" s="277"/>
      <c r="D26" s="263"/>
      <c r="E26" s="80"/>
      <c r="F26" s="278"/>
      <c r="G26" s="317"/>
      <c r="H26" s="318"/>
      <c r="I26" s="300"/>
      <c r="J26" s="300"/>
      <c r="K26" s="300"/>
      <c r="L26" s="317"/>
      <c r="M26" s="318"/>
      <c r="N26" s="300"/>
      <c r="O26" s="300"/>
      <c r="P26" s="300"/>
      <c r="Q26" s="428"/>
    </row>
    <row r="27" spans="1:17" ht="19.5" customHeight="1">
      <c r="A27" s="253"/>
      <c r="B27" s="276" t="s">
        <v>240</v>
      </c>
      <c r="C27" s="277"/>
      <c r="D27" s="263"/>
      <c r="E27" s="80"/>
      <c r="F27" s="278"/>
      <c r="G27" s="317"/>
      <c r="H27" s="318"/>
      <c r="I27" s="300"/>
      <c r="J27" s="300"/>
      <c r="K27" s="300"/>
      <c r="L27" s="317"/>
      <c r="M27" s="318"/>
      <c r="N27" s="300"/>
      <c r="O27" s="300"/>
      <c r="P27" s="300"/>
      <c r="Q27" s="428"/>
    </row>
    <row r="28" spans="1:17" ht="19.5" customHeight="1">
      <c r="A28" s="253">
        <v>10</v>
      </c>
      <c r="B28" s="279" t="s">
        <v>245</v>
      </c>
      <c r="C28" s="277">
        <v>4864866</v>
      </c>
      <c r="D28" s="263" t="s">
        <v>12</v>
      </c>
      <c r="E28" s="91" t="s">
        <v>321</v>
      </c>
      <c r="F28" s="466">
        <v>1250</v>
      </c>
      <c r="G28" s="317">
        <v>1374</v>
      </c>
      <c r="H28" s="318">
        <v>1398</v>
      </c>
      <c r="I28" s="300">
        <f aca="true" t="shared" si="0" ref="I28:I33">G28-H28</f>
        <v>-24</v>
      </c>
      <c r="J28" s="300">
        <f aca="true" t="shared" si="1" ref="J28:J33">$F28*I28</f>
        <v>-30000</v>
      </c>
      <c r="K28" s="300">
        <f aca="true" t="shared" si="2" ref="K28:K33">J28/1000000</f>
        <v>-0.03</v>
      </c>
      <c r="L28" s="317">
        <v>998657</v>
      </c>
      <c r="M28" s="318">
        <v>998650</v>
      </c>
      <c r="N28" s="300">
        <f aca="true" t="shared" si="3" ref="N28:N33">L28-M28</f>
        <v>7</v>
      </c>
      <c r="O28" s="300">
        <f aca="true" t="shared" si="4" ref="O28:O33">$F28*N28</f>
        <v>8750</v>
      </c>
      <c r="P28" s="300">
        <f aca="true" t="shared" si="5" ref="P28:P33">O28/1000000</f>
        <v>0.00875</v>
      </c>
      <c r="Q28" s="428"/>
    </row>
    <row r="29" spans="1:17" ht="19.5" customHeight="1">
      <c r="A29" s="253">
        <v>11</v>
      </c>
      <c r="B29" s="279" t="s">
        <v>246</v>
      </c>
      <c r="C29" s="277">
        <v>4902497</v>
      </c>
      <c r="D29" s="263" t="s">
        <v>12</v>
      </c>
      <c r="E29" s="91" t="s">
        <v>321</v>
      </c>
      <c r="F29" s="466">
        <v>140.625</v>
      </c>
      <c r="G29" s="317">
        <v>54826</v>
      </c>
      <c r="H29" s="318">
        <v>55896</v>
      </c>
      <c r="I29" s="300">
        <f t="shared" si="0"/>
        <v>-1070</v>
      </c>
      <c r="J29" s="300">
        <f t="shared" si="1"/>
        <v>-150468.75</v>
      </c>
      <c r="K29" s="300">
        <f t="shared" si="2"/>
        <v>-0.15046875</v>
      </c>
      <c r="L29" s="317">
        <v>987241</v>
      </c>
      <c r="M29" s="318">
        <v>987188</v>
      </c>
      <c r="N29" s="300">
        <f t="shared" si="3"/>
        <v>53</v>
      </c>
      <c r="O29" s="300">
        <f t="shared" si="4"/>
        <v>7453.125</v>
      </c>
      <c r="P29" s="300">
        <f t="shared" si="5"/>
        <v>0.007453125</v>
      </c>
      <c r="Q29" s="428"/>
    </row>
    <row r="30" spans="1:17" ht="19.5" customHeight="1">
      <c r="A30" s="253">
        <v>12</v>
      </c>
      <c r="B30" s="279" t="s">
        <v>247</v>
      </c>
      <c r="C30" s="277">
        <v>5295126</v>
      </c>
      <c r="D30" s="263" t="s">
        <v>12</v>
      </c>
      <c r="E30" s="91" t="s">
        <v>321</v>
      </c>
      <c r="F30" s="466">
        <v>62.5</v>
      </c>
      <c r="G30" s="317">
        <v>276200</v>
      </c>
      <c r="H30" s="318">
        <v>278190</v>
      </c>
      <c r="I30" s="300">
        <f t="shared" si="0"/>
        <v>-1990</v>
      </c>
      <c r="J30" s="300">
        <f t="shared" si="1"/>
        <v>-124375</v>
      </c>
      <c r="K30" s="300">
        <f t="shared" si="2"/>
        <v>-0.124375</v>
      </c>
      <c r="L30" s="317">
        <v>33275</v>
      </c>
      <c r="M30" s="318">
        <v>33060</v>
      </c>
      <c r="N30" s="300">
        <f t="shared" si="3"/>
        <v>215</v>
      </c>
      <c r="O30" s="300">
        <f t="shared" si="4"/>
        <v>13437.5</v>
      </c>
      <c r="P30" s="300">
        <f t="shared" si="5"/>
        <v>0.0134375</v>
      </c>
      <c r="Q30" s="428" t="s">
        <v>482</v>
      </c>
    </row>
    <row r="31" spans="1:17" ht="19.5" customHeight="1">
      <c r="A31" s="253">
        <v>13</v>
      </c>
      <c r="B31" s="279" t="s">
        <v>248</v>
      </c>
      <c r="C31" s="277">
        <v>4865179</v>
      </c>
      <c r="D31" s="263" t="s">
        <v>12</v>
      </c>
      <c r="E31" s="91" t="s">
        <v>321</v>
      </c>
      <c r="F31" s="466">
        <v>3750</v>
      </c>
      <c r="G31" s="317">
        <v>634</v>
      </c>
      <c r="H31" s="318">
        <v>707</v>
      </c>
      <c r="I31" s="300">
        <f t="shared" si="0"/>
        <v>-73</v>
      </c>
      <c r="J31" s="300">
        <f t="shared" si="1"/>
        <v>-273750</v>
      </c>
      <c r="K31" s="300">
        <f t="shared" si="2"/>
        <v>-0.27375</v>
      </c>
      <c r="L31" s="317">
        <v>144</v>
      </c>
      <c r="M31" s="318">
        <v>152</v>
      </c>
      <c r="N31" s="300">
        <f t="shared" si="3"/>
        <v>-8</v>
      </c>
      <c r="O31" s="300">
        <f t="shared" si="4"/>
        <v>-30000</v>
      </c>
      <c r="P31" s="300">
        <f t="shared" si="5"/>
        <v>-0.03</v>
      </c>
      <c r="Q31" s="428"/>
    </row>
    <row r="32" spans="1:17" ht="19.5" customHeight="1">
      <c r="A32" s="253">
        <v>14</v>
      </c>
      <c r="B32" s="279" t="s">
        <v>249</v>
      </c>
      <c r="C32" s="277">
        <v>4865152</v>
      </c>
      <c r="D32" s="263" t="s">
        <v>12</v>
      </c>
      <c r="E32" s="91" t="s">
        <v>321</v>
      </c>
      <c r="F32" s="466">
        <v>1000</v>
      </c>
      <c r="G32" s="317">
        <v>999236</v>
      </c>
      <c r="H32" s="318">
        <v>999301</v>
      </c>
      <c r="I32" s="300">
        <f>G32-H32</f>
        <v>-65</v>
      </c>
      <c r="J32" s="300">
        <f>$F32*I32</f>
        <v>-65000</v>
      </c>
      <c r="K32" s="300">
        <f>J32/1000000</f>
        <v>-0.065</v>
      </c>
      <c r="L32" s="317">
        <v>999993</v>
      </c>
      <c r="M32" s="318">
        <v>999997</v>
      </c>
      <c r="N32" s="300">
        <f>L32-M32</f>
        <v>-4</v>
      </c>
      <c r="O32" s="300">
        <f>$F32*N32</f>
        <v>-4000</v>
      </c>
      <c r="P32" s="300">
        <f>O32/1000000</f>
        <v>-0.004</v>
      </c>
      <c r="Q32" s="438"/>
    </row>
    <row r="33" spans="1:17" ht="19.5" customHeight="1">
      <c r="A33" s="253">
        <v>15</v>
      </c>
      <c r="B33" s="279" t="s">
        <v>348</v>
      </c>
      <c r="C33" s="277">
        <v>4864821</v>
      </c>
      <c r="D33" s="263" t="s">
        <v>12</v>
      </c>
      <c r="E33" s="91" t="s">
        <v>321</v>
      </c>
      <c r="F33" s="466">
        <v>150</v>
      </c>
      <c r="G33" s="317">
        <v>978990</v>
      </c>
      <c r="H33" s="318">
        <v>980543</v>
      </c>
      <c r="I33" s="300">
        <f t="shared" si="0"/>
        <v>-1553</v>
      </c>
      <c r="J33" s="300">
        <f t="shared" si="1"/>
        <v>-232950</v>
      </c>
      <c r="K33" s="300">
        <f t="shared" si="2"/>
        <v>-0.23295</v>
      </c>
      <c r="L33" s="317">
        <v>988449</v>
      </c>
      <c r="M33" s="318">
        <v>988330</v>
      </c>
      <c r="N33" s="300">
        <f t="shared" si="3"/>
        <v>119</v>
      </c>
      <c r="O33" s="300">
        <f t="shared" si="4"/>
        <v>17850</v>
      </c>
      <c r="P33" s="300">
        <f t="shared" si="5"/>
        <v>0.01785</v>
      </c>
      <c r="Q33" s="447"/>
    </row>
    <row r="34" spans="1:17" ht="19.5" customHeight="1">
      <c r="A34" s="253"/>
      <c r="B34" s="276" t="s">
        <v>235</v>
      </c>
      <c r="C34" s="277"/>
      <c r="D34" s="263"/>
      <c r="E34" s="80"/>
      <c r="F34" s="278"/>
      <c r="G34" s="317"/>
      <c r="H34" s="318"/>
      <c r="I34" s="300"/>
      <c r="J34" s="300"/>
      <c r="K34" s="300"/>
      <c r="L34" s="317"/>
      <c r="M34" s="318"/>
      <c r="N34" s="300"/>
      <c r="O34" s="300"/>
      <c r="P34" s="300"/>
      <c r="Q34" s="428"/>
    </row>
    <row r="35" spans="1:17" ht="19.5" customHeight="1">
      <c r="A35" s="253">
        <v>16</v>
      </c>
      <c r="B35" s="279" t="s">
        <v>250</v>
      </c>
      <c r="C35" s="277">
        <v>5128406</v>
      </c>
      <c r="D35" s="263" t="s">
        <v>12</v>
      </c>
      <c r="E35" s="91" t="s">
        <v>321</v>
      </c>
      <c r="F35" s="466">
        <v>-625</v>
      </c>
      <c r="G35" s="317">
        <v>395</v>
      </c>
      <c r="H35" s="318">
        <v>497</v>
      </c>
      <c r="I35" s="300">
        <f>G35-H35</f>
        <v>-102</v>
      </c>
      <c r="J35" s="300">
        <f>$F35*I35</f>
        <v>63750</v>
      </c>
      <c r="K35" s="300">
        <f>J35/1000000</f>
        <v>0.06375</v>
      </c>
      <c r="L35" s="317">
        <v>999914</v>
      </c>
      <c r="M35" s="318">
        <v>999915</v>
      </c>
      <c r="N35" s="300">
        <f>L35-M35</f>
        <v>-1</v>
      </c>
      <c r="O35" s="300">
        <f>$F35*N35</f>
        <v>625</v>
      </c>
      <c r="P35" s="300">
        <f>O35/1000000</f>
        <v>0.000625</v>
      </c>
      <c r="Q35" s="785"/>
    </row>
    <row r="36" spans="1:17" ht="19.5" customHeight="1">
      <c r="A36" s="253">
        <v>17</v>
      </c>
      <c r="B36" s="279" t="s">
        <v>253</v>
      </c>
      <c r="C36" s="277">
        <v>4902559</v>
      </c>
      <c r="D36" s="263" t="s">
        <v>12</v>
      </c>
      <c r="E36" s="91" t="s">
        <v>321</v>
      </c>
      <c r="F36" s="277">
        <v>-300</v>
      </c>
      <c r="G36" s="317">
        <v>231</v>
      </c>
      <c r="H36" s="318">
        <v>231</v>
      </c>
      <c r="I36" s="300">
        <f>G36-H36</f>
        <v>0</v>
      </c>
      <c r="J36" s="300">
        <f>$F36*I36</f>
        <v>0</v>
      </c>
      <c r="K36" s="300">
        <f>J36/1000000</f>
        <v>0</v>
      </c>
      <c r="L36" s="317">
        <v>1</v>
      </c>
      <c r="M36" s="318">
        <v>1</v>
      </c>
      <c r="N36" s="300">
        <f>L36-M36</f>
        <v>0</v>
      </c>
      <c r="O36" s="300">
        <f>$F36*N36</f>
        <v>0</v>
      </c>
      <c r="P36" s="300">
        <f>O36/1000000</f>
        <v>0</v>
      </c>
      <c r="Q36" s="428"/>
    </row>
    <row r="37" spans="1:17" ht="19.5" customHeight="1" thickBot="1">
      <c r="A37" s="281"/>
      <c r="B37" s="282" t="s">
        <v>251</v>
      </c>
      <c r="C37" s="282"/>
      <c r="D37" s="282"/>
      <c r="E37" s="282"/>
      <c r="F37" s="282"/>
      <c r="G37" s="97"/>
      <c r="H37" s="96"/>
      <c r="I37" s="96"/>
      <c r="J37" s="96"/>
      <c r="K37" s="392">
        <f>SUM(K28:K36)</f>
        <v>-0.81279375</v>
      </c>
      <c r="L37" s="287"/>
      <c r="M37" s="635"/>
      <c r="N37" s="635"/>
      <c r="O37" s="635"/>
      <c r="P37" s="284">
        <f>SUM(P28:P36)</f>
        <v>0.014115625</v>
      </c>
      <c r="Q37" s="514"/>
    </row>
    <row r="38" spans="1:16" ht="13.5" thickTop="1">
      <c r="A38" s="51"/>
      <c r="B38" s="2"/>
      <c r="C38" s="87"/>
      <c r="D38" s="51"/>
      <c r="E38" s="87"/>
      <c r="F38" s="9"/>
      <c r="G38" s="9"/>
      <c r="H38" s="9"/>
      <c r="I38" s="9"/>
      <c r="J38" s="9"/>
      <c r="K38" s="10"/>
      <c r="L38" s="288"/>
      <c r="M38" s="505"/>
      <c r="N38" s="505"/>
      <c r="O38" s="505"/>
      <c r="P38" s="505"/>
    </row>
    <row r="39" spans="11:16" ht="12.75">
      <c r="K39" s="505"/>
      <c r="L39" s="505"/>
      <c r="M39" s="505"/>
      <c r="N39" s="505"/>
      <c r="O39" s="505"/>
      <c r="P39" s="505"/>
    </row>
    <row r="40" spans="7:16" ht="12.75">
      <c r="G40" s="636"/>
      <c r="K40" s="505"/>
      <c r="L40" s="505"/>
      <c r="M40" s="505"/>
      <c r="N40" s="505"/>
      <c r="O40" s="505"/>
      <c r="P40" s="505"/>
    </row>
    <row r="41" spans="2:16" ht="21.75">
      <c r="B41" s="176" t="s">
        <v>307</v>
      </c>
      <c r="K41" s="637">
        <f>K20</f>
        <v>-0.4212625000000001</v>
      </c>
      <c r="L41" s="638"/>
      <c r="M41" s="638"/>
      <c r="N41" s="638"/>
      <c r="O41" s="638"/>
      <c r="P41" s="637">
        <f>P20</f>
        <v>0.0058125</v>
      </c>
    </row>
    <row r="42" spans="2:16" ht="21.75">
      <c r="B42" s="176" t="s">
        <v>308</v>
      </c>
      <c r="K42" s="637">
        <f>K25</f>
        <v>-0.1887875</v>
      </c>
      <c r="L42" s="638"/>
      <c r="M42" s="638"/>
      <c r="N42" s="638"/>
      <c r="O42" s="638"/>
      <c r="P42" s="637">
        <f>P25</f>
        <v>-0.011224999999999999</v>
      </c>
    </row>
    <row r="43" spans="2:16" ht="21.75">
      <c r="B43" s="176" t="s">
        <v>309</v>
      </c>
      <c r="K43" s="637">
        <f>K37</f>
        <v>-0.81279375</v>
      </c>
      <c r="L43" s="638"/>
      <c r="M43" s="638"/>
      <c r="N43" s="638"/>
      <c r="O43" s="638"/>
      <c r="P43" s="639">
        <f>P37</f>
        <v>0.014115625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="84" zoomScaleNormal="75" zoomScaleSheetLayoutView="84" zoomScalePageLayoutView="0" workbookViewId="0" topLeftCell="A28">
      <selection activeCell="G62" sqref="G61:G6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214</v>
      </c>
    </row>
    <row r="2" spans="1:16" ht="20.25">
      <c r="A2" s="295" t="s">
        <v>215</v>
      </c>
      <c r="P2" s="260" t="str">
        <f>NDPL!Q1</f>
        <v>MARCH-2022</v>
      </c>
    </row>
    <row r="3" spans="1:9" ht="18">
      <c r="A3" s="172" t="s">
        <v>324</v>
      </c>
      <c r="B3" s="172"/>
      <c r="C3" s="248"/>
      <c r="D3" s="249"/>
      <c r="E3" s="249"/>
      <c r="F3" s="248"/>
      <c r="G3" s="248"/>
      <c r="H3" s="248"/>
      <c r="I3" s="248"/>
    </row>
    <row r="4" spans="1:16" ht="24" thickBot="1">
      <c r="A4" s="3"/>
      <c r="G4" s="17"/>
      <c r="H4" s="17"/>
      <c r="I4" s="44" t="s">
        <v>370</v>
      </c>
      <c r="J4" s="17"/>
      <c r="K4" s="17"/>
      <c r="L4" s="17"/>
      <c r="M4" s="17"/>
      <c r="N4" s="44" t="s">
        <v>371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31/03/2022</v>
      </c>
      <c r="H5" s="31" t="str">
        <f>NDPL!H5</f>
        <v>INTIAL READING 01/03/2022</v>
      </c>
      <c r="I5" s="31" t="s">
        <v>4</v>
      </c>
      <c r="J5" s="31" t="s">
        <v>5</v>
      </c>
      <c r="K5" s="31" t="s">
        <v>6</v>
      </c>
      <c r="L5" s="33" t="str">
        <f>NDPL!G5</f>
        <v>FINAL READING 31/03/2022</v>
      </c>
      <c r="M5" s="31" t="str">
        <f>NDPL!H5</f>
        <v>INTIAL READING 01/03/2022</v>
      </c>
      <c r="N5" s="31" t="s">
        <v>4</v>
      </c>
      <c r="O5" s="31" t="s">
        <v>5</v>
      </c>
      <c r="P5" s="32" t="s">
        <v>6</v>
      </c>
      <c r="Q5" s="32" t="s">
        <v>284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3" t="s">
        <v>260</v>
      </c>
      <c r="C8" s="402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4" t="s">
        <v>261</v>
      </c>
      <c r="C9" s="405" t="s">
        <v>255</v>
      </c>
      <c r="D9" s="116"/>
      <c r="E9" s="111"/>
      <c r="F9" s="113"/>
      <c r="G9" s="21"/>
      <c r="H9" s="17"/>
      <c r="I9" s="64"/>
      <c r="J9" s="64"/>
      <c r="K9" s="66"/>
      <c r="L9" s="171"/>
      <c r="M9" s="64"/>
      <c r="N9" s="64"/>
      <c r="O9" s="64"/>
      <c r="P9" s="66"/>
      <c r="Q9" s="143"/>
    </row>
    <row r="10" spans="1:17" s="424" customFormat="1" ht="18">
      <c r="A10" s="395">
        <v>1</v>
      </c>
      <c r="B10" s="494" t="s">
        <v>256</v>
      </c>
      <c r="C10" s="402">
        <v>5295181</v>
      </c>
      <c r="D10" s="420" t="s">
        <v>12</v>
      </c>
      <c r="E10" s="111" t="s">
        <v>328</v>
      </c>
      <c r="F10" s="495">
        <v>1000</v>
      </c>
      <c r="G10" s="317">
        <v>171103</v>
      </c>
      <c r="H10" s="318">
        <v>166361</v>
      </c>
      <c r="I10" s="300">
        <f>G10-H10</f>
        <v>4742</v>
      </c>
      <c r="J10" s="300">
        <f>$F10*I10</f>
        <v>4742000</v>
      </c>
      <c r="K10" s="300">
        <f>J10/1000000</f>
        <v>4.742</v>
      </c>
      <c r="L10" s="317">
        <v>47829</v>
      </c>
      <c r="M10" s="318">
        <v>47829</v>
      </c>
      <c r="N10" s="300">
        <f>L10-M10</f>
        <v>0</v>
      </c>
      <c r="O10" s="300">
        <f>$F10*N10</f>
        <v>0</v>
      </c>
      <c r="P10" s="300">
        <f>O10/1000000</f>
        <v>0</v>
      </c>
      <c r="Q10" s="428"/>
    </row>
    <row r="11" spans="1:17" s="424" customFormat="1" ht="18">
      <c r="A11" s="395">
        <v>2</v>
      </c>
      <c r="B11" s="494" t="s">
        <v>258</v>
      </c>
      <c r="C11" s="402">
        <v>4864970</v>
      </c>
      <c r="D11" s="420" t="s">
        <v>12</v>
      </c>
      <c r="E11" s="111" t="s">
        <v>328</v>
      </c>
      <c r="F11" s="495">
        <v>2000</v>
      </c>
      <c r="G11" s="317">
        <v>26246</v>
      </c>
      <c r="H11" s="263">
        <v>24073</v>
      </c>
      <c r="I11" s="300">
        <f>G11-H11</f>
        <v>2173</v>
      </c>
      <c r="J11" s="300">
        <f>$F11*I11</f>
        <v>4346000</v>
      </c>
      <c r="K11" s="300">
        <f>J11/1000000</f>
        <v>4.346</v>
      </c>
      <c r="L11" s="317">
        <v>1630</v>
      </c>
      <c r="M11" s="263">
        <v>1630</v>
      </c>
      <c r="N11" s="300">
        <f>L11-M11</f>
        <v>0</v>
      </c>
      <c r="O11" s="300">
        <f>$F11*N11</f>
        <v>0</v>
      </c>
      <c r="P11" s="300">
        <f>O11/1000000</f>
        <v>0</v>
      </c>
      <c r="Q11" s="438"/>
    </row>
    <row r="12" spans="1:17" s="424" customFormat="1" ht="18">
      <c r="A12" s="90">
        <v>3</v>
      </c>
      <c r="B12" s="743" t="s">
        <v>451</v>
      </c>
      <c r="C12" s="402">
        <v>4864958</v>
      </c>
      <c r="D12" s="693" t="s">
        <v>12</v>
      </c>
      <c r="E12" s="693" t="s">
        <v>328</v>
      </c>
      <c r="F12" s="495">
        <v>-500</v>
      </c>
      <c r="G12" s="317">
        <v>879142</v>
      </c>
      <c r="H12" s="263">
        <v>881170</v>
      </c>
      <c r="I12" s="300">
        <f>G12-H12</f>
        <v>-2028</v>
      </c>
      <c r="J12" s="300">
        <f>$F12*I12</f>
        <v>1014000</v>
      </c>
      <c r="K12" s="300">
        <f>J12/1000000</f>
        <v>1.014</v>
      </c>
      <c r="L12" s="317">
        <v>997991</v>
      </c>
      <c r="M12" s="263">
        <v>998000</v>
      </c>
      <c r="N12" s="300">
        <f>L12-M12</f>
        <v>-9</v>
      </c>
      <c r="O12" s="300">
        <f>$F12*N12</f>
        <v>4500</v>
      </c>
      <c r="P12" s="300">
        <f>O12/1000000</f>
        <v>0.0045</v>
      </c>
      <c r="Q12" s="428"/>
    </row>
    <row r="13" spans="1:17" s="424" customFormat="1" ht="18">
      <c r="A13" s="90">
        <v>4</v>
      </c>
      <c r="B13" s="743" t="s">
        <v>452</v>
      </c>
      <c r="C13" s="402">
        <v>5295115</v>
      </c>
      <c r="D13" s="693" t="s">
        <v>12</v>
      </c>
      <c r="E13" s="693" t="s">
        <v>328</v>
      </c>
      <c r="F13" s="495">
        <v>-100</v>
      </c>
      <c r="G13" s="317">
        <v>420668</v>
      </c>
      <c r="H13" s="318">
        <v>421625</v>
      </c>
      <c r="I13" s="300">
        <f>G13-H13</f>
        <v>-957</v>
      </c>
      <c r="J13" s="300">
        <f>$F13*I13</f>
        <v>95700</v>
      </c>
      <c r="K13" s="300">
        <f>J13/1000000</f>
        <v>0.0957</v>
      </c>
      <c r="L13" s="317">
        <v>984122</v>
      </c>
      <c r="M13" s="318">
        <v>984122</v>
      </c>
      <c r="N13" s="300">
        <f>L13-M13</f>
        <v>0</v>
      </c>
      <c r="O13" s="300">
        <f>$F13*N13</f>
        <v>0</v>
      </c>
      <c r="P13" s="300">
        <f>O13/1000000</f>
        <v>0</v>
      </c>
      <c r="Q13" s="428"/>
    </row>
    <row r="14" spans="1:17" ht="14.25">
      <c r="A14" s="90"/>
      <c r="B14" s="117"/>
      <c r="C14" s="101"/>
      <c r="D14" s="420"/>
      <c r="E14" s="118"/>
      <c r="F14" s="119"/>
      <c r="G14" s="123"/>
      <c r="H14" s="124"/>
      <c r="I14" s="64"/>
      <c r="J14" s="64"/>
      <c r="K14" s="64"/>
      <c r="L14" s="171"/>
      <c r="M14" s="64"/>
      <c r="N14" s="64"/>
      <c r="O14" s="64"/>
      <c r="P14" s="66"/>
      <c r="Q14" s="143"/>
    </row>
    <row r="15" spans="1:17" ht="18">
      <c r="A15" s="90"/>
      <c r="B15" s="117"/>
      <c r="C15" s="101"/>
      <c r="D15" s="420"/>
      <c r="E15" s="118"/>
      <c r="F15" s="119"/>
      <c r="G15" s="123"/>
      <c r="H15" s="415" t="s">
        <v>293</v>
      </c>
      <c r="I15" s="398"/>
      <c r="J15" s="283"/>
      <c r="K15" s="399">
        <f>SUM(K10:K14)</f>
        <v>10.197700000000001</v>
      </c>
      <c r="L15" s="171"/>
      <c r="M15" s="416" t="s">
        <v>293</v>
      </c>
      <c r="N15" s="400"/>
      <c r="O15" s="396"/>
      <c r="P15" s="399">
        <f>SUM(P10:P14)</f>
        <v>0.0045</v>
      </c>
      <c r="Q15" s="143"/>
    </row>
    <row r="16" spans="1:17" ht="18">
      <c r="A16" s="90"/>
      <c r="B16" s="292"/>
      <c r="C16" s="291"/>
      <c r="D16" s="420"/>
      <c r="E16" s="118"/>
      <c r="F16" s="119"/>
      <c r="G16" s="123"/>
      <c r="H16" s="124"/>
      <c r="I16" s="64"/>
      <c r="J16" s="64"/>
      <c r="K16" s="66"/>
      <c r="L16" s="171"/>
      <c r="M16" s="64"/>
      <c r="N16" s="64"/>
      <c r="O16" s="64"/>
      <c r="P16" s="66"/>
      <c r="Q16" s="143"/>
    </row>
    <row r="17" spans="1:17" ht="18">
      <c r="A17" s="21"/>
      <c r="B17" s="17"/>
      <c r="C17" s="17"/>
      <c r="D17" s="17"/>
      <c r="E17" s="17"/>
      <c r="F17" s="17"/>
      <c r="G17" s="21"/>
      <c r="H17" s="418"/>
      <c r="I17" s="417"/>
      <c r="J17" s="369"/>
      <c r="K17" s="401"/>
      <c r="L17" s="21"/>
      <c r="M17" s="418"/>
      <c r="N17" s="401"/>
      <c r="O17" s="369"/>
      <c r="P17" s="401"/>
      <c r="Q17" s="143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5"/>
      <c r="Q18" s="143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4"/>
      <c r="J19" s="26"/>
      <c r="K19" s="185"/>
      <c r="L19" s="25"/>
      <c r="M19" s="26"/>
      <c r="N19" s="184"/>
      <c r="O19" s="26"/>
      <c r="P19" s="185"/>
      <c r="Q19" s="144"/>
    </row>
    <row r="20" ht="13.5" thickTop="1"/>
    <row r="24" spans="1:16" ht="18">
      <c r="A24" s="406" t="s">
        <v>263</v>
      </c>
      <c r="B24" s="173"/>
      <c r="C24" s="173"/>
      <c r="D24" s="173"/>
      <c r="E24" s="173"/>
      <c r="F24" s="173"/>
      <c r="K24" s="125">
        <f>(K15+K17)</f>
        <v>10.197700000000001</v>
      </c>
      <c r="L24" s="126"/>
      <c r="M24" s="126"/>
      <c r="N24" s="126"/>
      <c r="O24" s="126"/>
      <c r="P24" s="125">
        <f>(P15+P17)</f>
        <v>0.0045</v>
      </c>
    </row>
    <row r="27" spans="1:2" ht="18">
      <c r="A27" s="406" t="s">
        <v>264</v>
      </c>
      <c r="B27" s="406" t="s">
        <v>265</v>
      </c>
    </row>
    <row r="28" spans="1:16" ht="18">
      <c r="A28" s="186"/>
      <c r="B28" s="186"/>
      <c r="H28" s="147" t="s">
        <v>266</v>
      </c>
      <c r="I28" s="173"/>
      <c r="J28" s="147"/>
      <c r="K28" s="258">
        <f>SUM(NDPL!K54:K57)</f>
        <v>-11.438974439999999</v>
      </c>
      <c r="L28" s="258"/>
      <c r="M28" s="258"/>
      <c r="N28" s="258"/>
      <c r="O28" s="258"/>
      <c r="P28" s="258">
        <f>SUM(NDPL!P54:P57)</f>
        <v>0.0026667000000000006</v>
      </c>
    </row>
    <row r="29" spans="8:16" ht="18">
      <c r="H29" s="147" t="s">
        <v>267</v>
      </c>
      <c r="I29" s="173"/>
      <c r="J29" s="147"/>
      <c r="K29" s="258">
        <f>BRPL!K18</f>
        <v>0</v>
      </c>
      <c r="L29" s="258"/>
      <c r="M29" s="258"/>
      <c r="N29" s="258"/>
      <c r="O29" s="258"/>
      <c r="P29" s="258">
        <f>BRPL!P18</f>
        <v>0</v>
      </c>
    </row>
    <row r="30" spans="8:16" ht="18">
      <c r="H30" s="147" t="s">
        <v>268</v>
      </c>
      <c r="I30" s="173"/>
      <c r="J30" s="147"/>
      <c r="K30" s="173">
        <f>SUM(BYPL!K32,BYPL!K90:K93)</f>
        <v>-7.46125</v>
      </c>
      <c r="L30" s="173"/>
      <c r="M30" s="407"/>
      <c r="N30" s="173"/>
      <c r="O30" s="173"/>
      <c r="P30" s="173">
        <f>SUM(BYPL!P32,BYPL!P90:P93)</f>
        <v>-0.03</v>
      </c>
    </row>
    <row r="31" spans="8:16" ht="18">
      <c r="H31" s="147" t="s">
        <v>269</v>
      </c>
      <c r="I31" s="173"/>
      <c r="J31" s="147"/>
      <c r="K31" s="173">
        <f>NDMC!K34</f>
        <v>-2.962</v>
      </c>
      <c r="L31" s="173"/>
      <c r="N31" s="173"/>
      <c r="O31" s="173"/>
      <c r="P31" s="173">
        <f>NDMC!P34</f>
        <v>0</v>
      </c>
    </row>
    <row r="32" spans="8:16" ht="18">
      <c r="H32" s="147" t="s">
        <v>270</v>
      </c>
      <c r="I32" s="173"/>
      <c r="J32" s="147"/>
      <c r="K32" s="173">
        <v>0</v>
      </c>
      <c r="L32" s="173"/>
      <c r="M32" s="173"/>
      <c r="N32" s="173"/>
      <c r="O32" s="173"/>
      <c r="P32" s="173">
        <v>0</v>
      </c>
    </row>
    <row r="33" spans="8:16" ht="18">
      <c r="H33" s="147" t="s">
        <v>439</v>
      </c>
      <c r="I33" s="173"/>
      <c r="J33" s="147"/>
      <c r="K33" s="173">
        <v>0</v>
      </c>
      <c r="L33" s="173"/>
      <c r="N33" s="173"/>
      <c r="O33" s="173"/>
      <c r="P33" s="173">
        <v>0</v>
      </c>
    </row>
    <row r="34" spans="8:16" ht="18">
      <c r="H34" s="408" t="s">
        <v>271</v>
      </c>
      <c r="I34" s="147"/>
      <c r="J34" s="147"/>
      <c r="K34" s="147">
        <f>SUM(K28:K33)</f>
        <v>-21.86222444</v>
      </c>
      <c r="L34" s="173"/>
      <c r="M34" s="173"/>
      <c r="N34" s="173"/>
      <c r="O34" s="173"/>
      <c r="P34" s="147">
        <f>SUM(P28:P33)</f>
        <v>-0.027333299999999998</v>
      </c>
    </row>
    <row r="35" spans="8:16" ht="18">
      <c r="H35" s="173"/>
      <c r="I35" s="173"/>
      <c r="J35" s="173"/>
      <c r="K35" s="173"/>
      <c r="L35" s="173"/>
      <c r="N35" s="173"/>
      <c r="O35" s="173"/>
      <c r="P35" s="173"/>
    </row>
    <row r="36" spans="1:16" ht="18">
      <c r="A36" s="406" t="s">
        <v>294</v>
      </c>
      <c r="B36" s="103"/>
      <c r="C36" s="103"/>
      <c r="D36" s="103"/>
      <c r="E36" s="103"/>
      <c r="F36" s="103"/>
      <c r="G36" s="103"/>
      <c r="H36" s="147"/>
      <c r="I36" s="409"/>
      <c r="J36" s="147"/>
      <c r="K36" s="409">
        <f>(K24+K34)</f>
        <v>-11.664524439999997</v>
      </c>
      <c r="L36" s="173"/>
      <c r="M36" s="173"/>
      <c r="N36" s="173"/>
      <c r="O36" s="173"/>
      <c r="P36" s="409">
        <f>(P24+P34)</f>
        <v>-0.022833299999999997</v>
      </c>
    </row>
    <row r="37" spans="1:10" ht="18">
      <c r="A37" s="147"/>
      <c r="B37" s="102"/>
      <c r="C37" s="103"/>
      <c r="D37" s="103"/>
      <c r="E37" s="103"/>
      <c r="F37" s="103"/>
      <c r="G37" s="103"/>
      <c r="H37" s="103"/>
      <c r="I37" s="128"/>
      <c r="J37" s="103"/>
    </row>
    <row r="38" spans="1:10" ht="18">
      <c r="A38" s="408" t="s">
        <v>272</v>
      </c>
      <c r="B38" s="147" t="s">
        <v>273</v>
      </c>
      <c r="C38" s="103"/>
      <c r="D38" s="103"/>
      <c r="E38" s="103"/>
      <c r="F38" s="103"/>
      <c r="G38" s="103"/>
      <c r="H38" s="103"/>
      <c r="I38" s="128"/>
      <c r="J38" s="103"/>
    </row>
    <row r="39" spans="1:10" ht="12.75">
      <c r="A39" s="127"/>
      <c r="B39" s="102"/>
      <c r="C39" s="103"/>
      <c r="D39" s="103"/>
      <c r="E39" s="103"/>
      <c r="F39" s="103"/>
      <c r="G39" s="103"/>
      <c r="H39" s="103"/>
      <c r="I39" s="128"/>
      <c r="J39" s="103"/>
    </row>
    <row r="40" spans="1:16" ht="18">
      <c r="A40" s="410" t="s">
        <v>274</v>
      </c>
      <c r="B40" s="411" t="s">
        <v>275</v>
      </c>
      <c r="C40" s="412" t="s">
        <v>276</v>
      </c>
      <c r="D40" s="411"/>
      <c r="E40" s="411"/>
      <c r="F40" s="411"/>
      <c r="G40" s="173">
        <v>31.4812</v>
      </c>
      <c r="H40" s="411" t="s">
        <v>277</v>
      </c>
      <c r="I40" s="411"/>
      <c r="J40" s="413"/>
      <c r="K40" s="411">
        <f aca="true" t="shared" si="0" ref="K40:K45">($K$36*G40)/100</f>
        <v>-3.6721322680052793</v>
      </c>
      <c r="L40" s="411"/>
      <c r="M40" s="411"/>
      <c r="N40" s="411"/>
      <c r="O40" s="411"/>
      <c r="P40" s="411">
        <f aca="true" t="shared" si="1" ref="P40:P45">($P$36*G40)/100</f>
        <v>-0.0071881968396</v>
      </c>
    </row>
    <row r="41" spans="1:16" ht="18">
      <c r="A41" s="410" t="s">
        <v>278</v>
      </c>
      <c r="B41" s="411" t="s">
        <v>329</v>
      </c>
      <c r="C41" s="412" t="s">
        <v>276</v>
      </c>
      <c r="D41" s="411"/>
      <c r="E41" s="411"/>
      <c r="F41" s="411"/>
      <c r="G41" s="173">
        <v>41.2091</v>
      </c>
      <c r="H41" s="411" t="s">
        <v>277</v>
      </c>
      <c r="I41" s="411"/>
      <c r="J41" s="413"/>
      <c r="K41" s="411">
        <f t="shared" si="0"/>
        <v>-4.806845541004039</v>
      </c>
      <c r="L41" s="411"/>
      <c r="N41" s="411"/>
      <c r="O41" s="411"/>
      <c r="P41" s="411">
        <f t="shared" si="1"/>
        <v>-0.009409397430299999</v>
      </c>
    </row>
    <row r="42" spans="1:16" ht="18">
      <c r="A42" s="410" t="s">
        <v>279</v>
      </c>
      <c r="B42" s="411" t="s">
        <v>330</v>
      </c>
      <c r="C42" s="412" t="s">
        <v>276</v>
      </c>
      <c r="D42" s="411"/>
      <c r="E42" s="411"/>
      <c r="F42" s="411"/>
      <c r="G42" s="173">
        <v>22.0617</v>
      </c>
      <c r="H42" s="411" t="s">
        <v>277</v>
      </c>
      <c r="I42" s="411"/>
      <c r="J42" s="413"/>
      <c r="K42" s="411">
        <f t="shared" si="0"/>
        <v>-2.573392388379479</v>
      </c>
      <c r="L42" s="411"/>
      <c r="M42" s="411"/>
      <c r="N42" s="411"/>
      <c r="O42" s="411"/>
      <c r="P42" s="411">
        <f t="shared" si="1"/>
        <v>-0.005037414146099999</v>
      </c>
    </row>
    <row r="43" spans="1:16" ht="18">
      <c r="A43" s="410" t="s">
        <v>280</v>
      </c>
      <c r="B43" s="411" t="s">
        <v>331</v>
      </c>
      <c r="C43" s="412" t="s">
        <v>276</v>
      </c>
      <c r="D43" s="411"/>
      <c r="E43" s="411"/>
      <c r="F43" s="411"/>
      <c r="G43" s="173">
        <v>3.9731</v>
      </c>
      <c r="H43" s="411" t="s">
        <v>277</v>
      </c>
      <c r="I43" s="411"/>
      <c r="J43" s="413"/>
      <c r="K43" s="411">
        <f t="shared" si="0"/>
        <v>-0.4634432205256399</v>
      </c>
      <c r="L43" s="411"/>
      <c r="M43" s="411"/>
      <c r="N43" s="411"/>
      <c r="O43" s="411"/>
      <c r="P43" s="411">
        <f t="shared" si="1"/>
        <v>-0.0009071898422999999</v>
      </c>
    </row>
    <row r="44" spans="1:16" ht="18">
      <c r="A44" s="410" t="s">
        <v>281</v>
      </c>
      <c r="B44" s="411" t="s">
        <v>332</v>
      </c>
      <c r="C44" s="412" t="s">
        <v>276</v>
      </c>
      <c r="D44" s="411"/>
      <c r="E44" s="411"/>
      <c r="F44" s="411"/>
      <c r="G44" s="173">
        <v>0.6722</v>
      </c>
      <c r="H44" s="411" t="s">
        <v>277</v>
      </c>
      <c r="I44" s="411"/>
      <c r="J44" s="413"/>
      <c r="K44" s="411">
        <f t="shared" si="0"/>
        <v>-0.07840893328568</v>
      </c>
      <c r="L44" s="411"/>
      <c r="M44" s="411"/>
      <c r="N44" s="411"/>
      <c r="O44" s="411"/>
      <c r="P44" s="411">
        <f t="shared" si="1"/>
        <v>-0.0001534854426</v>
      </c>
    </row>
    <row r="45" spans="1:16" ht="18">
      <c r="A45" s="410" t="s">
        <v>437</v>
      </c>
      <c r="B45" s="411" t="s">
        <v>438</v>
      </c>
      <c r="C45" s="412" t="s">
        <v>276</v>
      </c>
      <c r="F45" s="129"/>
      <c r="G45" s="173">
        <v>0.6024</v>
      </c>
      <c r="H45" s="411" t="s">
        <v>277</v>
      </c>
      <c r="J45" s="130"/>
      <c r="K45" s="411">
        <f t="shared" si="0"/>
        <v>-0.07026709522656</v>
      </c>
      <c r="P45" s="411">
        <f t="shared" si="1"/>
        <v>-0.0001375477992</v>
      </c>
    </row>
    <row r="46" spans="1:10" ht="15">
      <c r="A46" s="414" t="s">
        <v>483</v>
      </c>
      <c r="F46" s="129"/>
      <c r="J46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S29" sqref="S2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250"/>
      <c r="R1" s="17"/>
    </row>
    <row r="2" spans="1:18" ht="30">
      <c r="A2" s="194"/>
      <c r="B2" s="17"/>
      <c r="C2" s="17"/>
      <c r="D2" s="17"/>
      <c r="E2" s="17"/>
      <c r="F2" s="17"/>
      <c r="G2" s="363" t="s">
        <v>327</v>
      </c>
      <c r="H2" s="17"/>
      <c r="I2" s="17"/>
      <c r="J2" s="17"/>
      <c r="K2" s="17"/>
      <c r="L2" s="17"/>
      <c r="M2" s="17"/>
      <c r="N2" s="17"/>
      <c r="O2" s="17"/>
      <c r="P2" s="17"/>
      <c r="Q2" s="251"/>
      <c r="R2" s="17"/>
    </row>
    <row r="3" spans="1:18" ht="26.25">
      <c r="A3" s="194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1"/>
      <c r="R3" s="17"/>
    </row>
    <row r="4" spans="1:18" ht="25.5">
      <c r="A4" s="19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1"/>
      <c r="R4" s="17"/>
    </row>
    <row r="5" spans="1:18" ht="23.25">
      <c r="A5" s="200"/>
      <c r="B5" s="17"/>
      <c r="C5" s="358" t="s">
        <v>357</v>
      </c>
      <c r="D5" s="17"/>
      <c r="E5" s="17"/>
      <c r="F5" s="17"/>
      <c r="G5" s="17"/>
      <c r="H5" s="17"/>
      <c r="I5" s="17"/>
      <c r="J5" s="17"/>
      <c r="K5" s="17"/>
      <c r="L5" s="197"/>
      <c r="M5" s="17"/>
      <c r="N5" s="17"/>
      <c r="O5" s="17"/>
      <c r="P5" s="17"/>
      <c r="Q5" s="251"/>
      <c r="R5" s="17"/>
    </row>
    <row r="6" spans="1:18" ht="18">
      <c r="A6" s="196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1"/>
      <c r="R6" s="17"/>
    </row>
    <row r="7" spans="1:18" ht="26.25">
      <c r="A7" s="194"/>
      <c r="B7" s="17"/>
      <c r="C7" s="17"/>
      <c r="D7" s="17"/>
      <c r="E7" s="17"/>
      <c r="F7" s="237" t="s">
        <v>476</v>
      </c>
      <c r="G7" s="17"/>
      <c r="H7" s="17"/>
      <c r="I7" s="17"/>
      <c r="J7" s="17"/>
      <c r="K7" s="17"/>
      <c r="L7" s="197"/>
      <c r="M7" s="17"/>
      <c r="N7" s="17"/>
      <c r="O7" s="17"/>
      <c r="P7" s="17"/>
      <c r="Q7" s="251"/>
      <c r="R7" s="17"/>
    </row>
    <row r="8" spans="1:18" ht="25.5">
      <c r="A8" s="195"/>
      <c r="B8" s="198"/>
      <c r="C8" s="17"/>
      <c r="D8" s="17"/>
      <c r="E8" s="17"/>
      <c r="F8" s="17"/>
      <c r="G8" s="17"/>
      <c r="H8" s="199"/>
      <c r="I8" s="17"/>
      <c r="J8" s="17"/>
      <c r="K8" s="17"/>
      <c r="L8" s="17"/>
      <c r="M8" s="17"/>
      <c r="N8" s="17"/>
      <c r="O8" s="17"/>
      <c r="P8" s="17"/>
      <c r="Q8" s="251"/>
      <c r="R8" s="17"/>
    </row>
    <row r="9" spans="1:18" ht="12.75">
      <c r="A9" s="200"/>
      <c r="B9" s="17"/>
      <c r="C9" s="17"/>
      <c r="D9" s="17"/>
      <c r="E9" s="17"/>
      <c r="F9" s="17"/>
      <c r="G9" s="17"/>
      <c r="H9" s="201"/>
      <c r="I9" s="17"/>
      <c r="J9" s="17"/>
      <c r="K9" s="17"/>
      <c r="L9" s="17"/>
      <c r="M9" s="17"/>
      <c r="N9" s="17"/>
      <c r="O9" s="17"/>
      <c r="P9" s="17"/>
      <c r="Q9" s="251"/>
      <c r="R9" s="17"/>
    </row>
    <row r="10" spans="1:18" ht="45.75" customHeight="1">
      <c r="A10" s="200"/>
      <c r="B10" s="244" t="s">
        <v>295</v>
      </c>
      <c r="C10" s="17"/>
      <c r="D10" s="17"/>
      <c r="E10" s="17"/>
      <c r="F10" s="17"/>
      <c r="G10" s="17"/>
      <c r="H10" s="201"/>
      <c r="I10" s="238"/>
      <c r="J10" s="63"/>
      <c r="K10" s="63"/>
      <c r="L10" s="63"/>
      <c r="M10" s="63"/>
      <c r="N10" s="238"/>
      <c r="O10" s="63"/>
      <c r="P10" s="63"/>
      <c r="Q10" s="251"/>
      <c r="R10" s="17"/>
    </row>
    <row r="11" spans="1:19" ht="20.25">
      <c r="A11" s="200"/>
      <c r="B11" s="17"/>
      <c r="C11" s="17"/>
      <c r="D11" s="17"/>
      <c r="E11" s="17"/>
      <c r="F11" s="17"/>
      <c r="G11" s="17"/>
      <c r="H11" s="204"/>
      <c r="I11" s="377" t="s">
        <v>314</v>
      </c>
      <c r="J11" s="239"/>
      <c r="K11" s="239"/>
      <c r="L11" s="239"/>
      <c r="M11" s="239"/>
      <c r="N11" s="377" t="s">
        <v>315</v>
      </c>
      <c r="O11" s="239"/>
      <c r="P11" s="239"/>
      <c r="Q11" s="352"/>
      <c r="R11" s="207"/>
      <c r="S11" s="187"/>
    </row>
    <row r="12" spans="1:18" ht="12.75">
      <c r="A12" s="200"/>
      <c r="B12" s="17"/>
      <c r="C12" s="17"/>
      <c r="D12" s="17"/>
      <c r="E12" s="17"/>
      <c r="F12" s="17"/>
      <c r="G12" s="17"/>
      <c r="H12" s="201"/>
      <c r="I12" s="236"/>
      <c r="J12" s="236"/>
      <c r="K12" s="236"/>
      <c r="L12" s="236"/>
      <c r="M12" s="236"/>
      <c r="N12" s="236"/>
      <c r="O12" s="236"/>
      <c r="P12" s="236"/>
      <c r="Q12" s="251"/>
      <c r="R12" s="17"/>
    </row>
    <row r="13" spans="1:18" ht="26.25">
      <c r="A13" s="357">
        <v>1</v>
      </c>
      <c r="B13" s="358" t="s">
        <v>296</v>
      </c>
      <c r="C13" s="359"/>
      <c r="D13" s="359"/>
      <c r="E13" s="356"/>
      <c r="F13" s="356"/>
      <c r="G13" s="203"/>
      <c r="H13" s="353"/>
      <c r="I13" s="354">
        <f>NDPL!K174</f>
        <v>-62.582571108005276</v>
      </c>
      <c r="J13" s="237"/>
      <c r="K13" s="237"/>
      <c r="L13" s="237"/>
      <c r="M13" s="353"/>
      <c r="N13" s="354">
        <f>NDPL!P174</f>
        <v>-1.5303095918396</v>
      </c>
      <c r="O13" s="237"/>
      <c r="P13" s="237"/>
      <c r="Q13" s="251"/>
      <c r="R13" s="17"/>
    </row>
    <row r="14" spans="1:18" ht="26.25">
      <c r="A14" s="357"/>
      <c r="B14" s="358"/>
      <c r="C14" s="359"/>
      <c r="D14" s="359"/>
      <c r="E14" s="356"/>
      <c r="F14" s="356"/>
      <c r="G14" s="203"/>
      <c r="H14" s="353"/>
      <c r="I14" s="354"/>
      <c r="J14" s="237"/>
      <c r="K14" s="237"/>
      <c r="L14" s="237"/>
      <c r="M14" s="353"/>
      <c r="N14" s="354"/>
      <c r="O14" s="237"/>
      <c r="P14" s="237"/>
      <c r="Q14" s="251"/>
      <c r="R14" s="17"/>
    </row>
    <row r="15" spans="1:18" ht="26.25">
      <c r="A15" s="357"/>
      <c r="B15" s="358"/>
      <c r="C15" s="359"/>
      <c r="D15" s="359"/>
      <c r="E15" s="356"/>
      <c r="F15" s="356"/>
      <c r="G15" s="198"/>
      <c r="H15" s="353"/>
      <c r="I15" s="354"/>
      <c r="J15" s="237"/>
      <c r="K15" s="237"/>
      <c r="L15" s="237"/>
      <c r="M15" s="353"/>
      <c r="N15" s="354"/>
      <c r="O15" s="237"/>
      <c r="P15" s="237"/>
      <c r="Q15" s="251"/>
      <c r="R15" s="17"/>
    </row>
    <row r="16" spans="1:18" ht="23.25" customHeight="1">
      <c r="A16" s="357">
        <v>2</v>
      </c>
      <c r="B16" s="358" t="s">
        <v>297</v>
      </c>
      <c r="C16" s="359"/>
      <c r="D16" s="359"/>
      <c r="E16" s="356"/>
      <c r="F16" s="356"/>
      <c r="G16" s="203"/>
      <c r="H16" s="353"/>
      <c r="I16" s="354">
        <f>BRPL!K208</f>
        <v>-34.75693582300403</v>
      </c>
      <c r="J16" s="237"/>
      <c r="K16" s="237"/>
      <c r="L16" s="237"/>
      <c r="M16" s="353"/>
      <c r="N16" s="354">
        <f>BRPL!P208</f>
        <v>-0.5779760394303001</v>
      </c>
      <c r="O16" s="237"/>
      <c r="P16" s="237"/>
      <c r="Q16" s="251"/>
      <c r="R16" s="17"/>
    </row>
    <row r="17" spans="1:18" ht="26.25">
      <c r="A17" s="357"/>
      <c r="B17" s="358"/>
      <c r="C17" s="359"/>
      <c r="D17" s="359"/>
      <c r="E17" s="356"/>
      <c r="F17" s="356"/>
      <c r="G17" s="203"/>
      <c r="H17" s="353"/>
      <c r="I17" s="354"/>
      <c r="J17" s="237"/>
      <c r="K17" s="237"/>
      <c r="L17" s="237"/>
      <c r="M17" s="353"/>
      <c r="N17" s="354"/>
      <c r="O17" s="237"/>
      <c r="P17" s="237"/>
      <c r="Q17" s="251"/>
      <c r="R17" s="17"/>
    </row>
    <row r="18" spans="1:18" ht="26.25">
      <c r="A18" s="357"/>
      <c r="B18" s="358"/>
      <c r="C18" s="359"/>
      <c r="D18" s="359"/>
      <c r="E18" s="356"/>
      <c r="F18" s="356"/>
      <c r="G18" s="198"/>
      <c r="H18" s="353"/>
      <c r="I18" s="354"/>
      <c r="J18" s="237"/>
      <c r="K18" s="237"/>
      <c r="L18" s="237"/>
      <c r="M18" s="353"/>
      <c r="N18" s="354"/>
      <c r="O18" s="237"/>
      <c r="P18" s="237"/>
      <c r="Q18" s="251"/>
      <c r="R18" s="17"/>
    </row>
    <row r="19" spans="1:18" ht="23.25" customHeight="1">
      <c r="A19" s="357">
        <v>3</v>
      </c>
      <c r="B19" s="358" t="s">
        <v>298</v>
      </c>
      <c r="C19" s="359"/>
      <c r="D19" s="359"/>
      <c r="E19" s="356"/>
      <c r="F19" s="356"/>
      <c r="G19" s="203"/>
      <c r="H19" s="353"/>
      <c r="I19" s="354">
        <f>BYPL!K174</f>
        <v>-20.354733488379477</v>
      </c>
      <c r="J19" s="237"/>
      <c r="K19" s="237"/>
      <c r="L19" s="237"/>
      <c r="M19" s="353"/>
      <c r="N19" s="354">
        <f>BYPL!P174</f>
        <v>-0.38547500414610003</v>
      </c>
      <c r="O19" s="237"/>
      <c r="P19" s="237"/>
      <c r="Q19" s="251"/>
      <c r="R19" s="17"/>
    </row>
    <row r="20" spans="1:18" ht="26.25">
      <c r="A20" s="357"/>
      <c r="B20" s="358"/>
      <c r="C20" s="359"/>
      <c r="D20" s="359"/>
      <c r="E20" s="356"/>
      <c r="F20" s="356"/>
      <c r="G20" s="203"/>
      <c r="H20" s="353"/>
      <c r="I20" s="354"/>
      <c r="J20" s="237"/>
      <c r="K20" s="237"/>
      <c r="L20" s="237"/>
      <c r="M20" s="353"/>
      <c r="N20" s="354"/>
      <c r="O20" s="237"/>
      <c r="P20" s="237"/>
      <c r="Q20" s="251"/>
      <c r="R20" s="17"/>
    </row>
    <row r="21" spans="1:18" ht="26.25">
      <c r="A21" s="357"/>
      <c r="B21" s="360"/>
      <c r="C21" s="360"/>
      <c r="D21" s="360"/>
      <c r="E21" s="259"/>
      <c r="F21" s="259"/>
      <c r="G21" s="100"/>
      <c r="H21" s="353"/>
      <c r="I21" s="354"/>
      <c r="J21" s="237"/>
      <c r="K21" s="237"/>
      <c r="L21" s="237"/>
      <c r="M21" s="353"/>
      <c r="N21" s="354"/>
      <c r="O21" s="237"/>
      <c r="P21" s="237"/>
      <c r="Q21" s="251"/>
      <c r="R21" s="17"/>
    </row>
    <row r="22" spans="1:18" ht="26.25">
      <c r="A22" s="357">
        <v>4</v>
      </c>
      <c r="B22" s="358" t="s">
        <v>299</v>
      </c>
      <c r="C22" s="360"/>
      <c r="D22" s="360"/>
      <c r="E22" s="259"/>
      <c r="F22" s="259"/>
      <c r="G22" s="203"/>
      <c r="H22" s="353"/>
      <c r="I22" s="354">
        <f>NDMC!K84</f>
        <v>-4.997728517192307</v>
      </c>
      <c r="J22" s="237"/>
      <c r="K22" s="237"/>
      <c r="L22" s="237"/>
      <c r="M22" s="353" t="s">
        <v>326</v>
      </c>
      <c r="N22" s="354">
        <f>NDMC!P84</f>
        <v>0.23461743682436664</v>
      </c>
      <c r="O22" s="237"/>
      <c r="P22" s="237"/>
      <c r="Q22" s="251"/>
      <c r="R22" s="17"/>
    </row>
    <row r="23" spans="1:18" ht="26.25">
      <c r="A23" s="357"/>
      <c r="B23" s="358"/>
      <c r="C23" s="360"/>
      <c r="D23" s="360"/>
      <c r="E23" s="259"/>
      <c r="F23" s="259"/>
      <c r="G23" s="203"/>
      <c r="H23" s="353"/>
      <c r="I23" s="354"/>
      <c r="J23" s="237"/>
      <c r="K23" s="237"/>
      <c r="L23" s="237"/>
      <c r="M23" s="353"/>
      <c r="N23" s="354"/>
      <c r="O23" s="237"/>
      <c r="P23" s="237"/>
      <c r="Q23" s="251"/>
      <c r="R23" s="17"/>
    </row>
    <row r="24" spans="1:18" ht="26.25">
      <c r="A24" s="357"/>
      <c r="B24" s="360"/>
      <c r="C24" s="360"/>
      <c r="D24" s="360"/>
      <c r="E24" s="259"/>
      <c r="F24" s="259"/>
      <c r="G24" s="100"/>
      <c r="H24" s="353"/>
      <c r="I24" s="354"/>
      <c r="J24" s="237"/>
      <c r="K24" s="237"/>
      <c r="L24" s="237"/>
      <c r="M24" s="353"/>
      <c r="N24" s="354"/>
      <c r="O24" s="237"/>
      <c r="P24" s="237"/>
      <c r="Q24" s="251"/>
      <c r="R24" s="17"/>
    </row>
    <row r="25" spans="1:18" ht="26.25">
      <c r="A25" s="357">
        <v>5</v>
      </c>
      <c r="B25" s="358" t="s">
        <v>300</v>
      </c>
      <c r="C25" s="360"/>
      <c r="D25" s="360"/>
      <c r="E25" s="259"/>
      <c r="F25" s="259"/>
      <c r="G25" s="203"/>
      <c r="H25" s="353"/>
      <c r="I25" s="354">
        <f>MES!K54</f>
        <v>-0.09940893328568</v>
      </c>
      <c r="J25" s="237"/>
      <c r="K25" s="237"/>
      <c r="L25" s="237"/>
      <c r="M25" s="353" t="s">
        <v>326</v>
      </c>
      <c r="N25" s="354">
        <f>MES!P54</f>
        <v>0.2068915145574</v>
      </c>
      <c r="O25" s="237"/>
      <c r="P25" s="237"/>
      <c r="Q25" s="251"/>
      <c r="R25" s="17"/>
    </row>
    <row r="26" spans="1:18" ht="20.25">
      <c r="A26" s="200"/>
      <c r="B26" s="17"/>
      <c r="C26" s="17"/>
      <c r="D26" s="17"/>
      <c r="E26" s="17"/>
      <c r="F26" s="17"/>
      <c r="G26" s="17"/>
      <c r="H26" s="202"/>
      <c r="I26" s="355"/>
      <c r="J26" s="235"/>
      <c r="K26" s="235"/>
      <c r="L26" s="235"/>
      <c r="M26" s="235"/>
      <c r="N26" s="235"/>
      <c r="O26" s="235"/>
      <c r="P26" s="235"/>
      <c r="Q26" s="251"/>
      <c r="R26" s="17"/>
    </row>
    <row r="27" spans="1:18" ht="18">
      <c r="A27" s="196"/>
      <c r="B27" s="175"/>
      <c r="C27" s="205"/>
      <c r="D27" s="205"/>
      <c r="E27" s="205"/>
      <c r="F27" s="205"/>
      <c r="G27" s="206"/>
      <c r="H27" s="202"/>
      <c r="I27" s="17"/>
      <c r="J27" s="17"/>
      <c r="K27" s="17"/>
      <c r="L27" s="17"/>
      <c r="M27" s="17"/>
      <c r="N27" s="17"/>
      <c r="O27" s="17"/>
      <c r="P27" s="17"/>
      <c r="Q27" s="251"/>
      <c r="R27" s="17"/>
    </row>
    <row r="28" spans="1:18" ht="28.5" customHeight="1">
      <c r="A28" s="357">
        <v>6</v>
      </c>
      <c r="B28" s="358" t="s">
        <v>425</v>
      </c>
      <c r="C28" s="360"/>
      <c r="D28" s="360"/>
      <c r="E28" s="259"/>
      <c r="F28" s="259"/>
      <c r="G28" s="203"/>
      <c r="H28" s="353" t="s">
        <v>326</v>
      </c>
      <c r="I28" s="354">
        <f>Railway!K24</f>
        <v>0.9040829047734402</v>
      </c>
      <c r="J28" s="237"/>
      <c r="K28" s="237"/>
      <c r="L28" s="237"/>
      <c r="N28" s="354">
        <f>Railway!P24</f>
        <v>-0.0852585477992</v>
      </c>
      <c r="O28" s="17"/>
      <c r="P28" s="17"/>
      <c r="Q28" s="251"/>
      <c r="R28" s="17"/>
    </row>
    <row r="29" spans="1:18" ht="54" customHeight="1" thickBot="1">
      <c r="A29" s="351" t="s">
        <v>301</v>
      </c>
      <c r="B29" s="240"/>
      <c r="C29" s="240"/>
      <c r="D29" s="240"/>
      <c r="E29" s="240"/>
      <c r="F29" s="240"/>
      <c r="G29" s="240"/>
      <c r="H29" s="241"/>
      <c r="I29" s="241"/>
      <c r="J29" s="241"/>
      <c r="K29" s="241"/>
      <c r="L29" s="241"/>
      <c r="M29" s="241"/>
      <c r="N29" s="241"/>
      <c r="O29" s="241"/>
      <c r="P29" s="241"/>
      <c r="Q29" s="252"/>
      <c r="R29" s="17"/>
    </row>
    <row r="30" spans="1:9" ht="13.5" thickTop="1">
      <c r="A30" s="193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5" t="s">
        <v>325</v>
      </c>
      <c r="B33" s="17"/>
      <c r="C33" s="17"/>
      <c r="D33" s="17"/>
      <c r="E33" s="350"/>
      <c r="F33" s="350"/>
      <c r="G33" s="17"/>
      <c r="H33" s="17"/>
      <c r="I33" s="17"/>
    </row>
    <row r="34" spans="1:9" ht="15">
      <c r="A34" s="229"/>
      <c r="B34" s="229"/>
      <c r="C34" s="229"/>
      <c r="D34" s="229"/>
      <c r="E34" s="350"/>
      <c r="F34" s="350"/>
      <c r="G34" s="17"/>
      <c r="H34" s="17"/>
      <c r="I34" s="17"/>
    </row>
    <row r="35" spans="1:9" s="350" customFormat="1" ht="15" customHeight="1">
      <c r="A35" s="362" t="s">
        <v>333</v>
      </c>
      <c r="E35"/>
      <c r="F35"/>
      <c r="G35" s="229"/>
      <c r="H35" s="229"/>
      <c r="I35" s="229"/>
    </row>
    <row r="36" spans="1:9" s="350" customFormat="1" ht="15" customHeight="1">
      <c r="A36" s="362"/>
      <c r="E36"/>
      <c r="F36"/>
      <c r="H36" s="229"/>
      <c r="I36" s="229"/>
    </row>
    <row r="37" spans="1:9" s="350" customFormat="1" ht="15" customHeight="1">
      <c r="A37" s="362" t="s">
        <v>334</v>
      </c>
      <c r="E37"/>
      <c r="F37"/>
      <c r="I37" s="229"/>
    </row>
    <row r="38" spans="1:9" s="350" customFormat="1" ht="15" customHeight="1">
      <c r="A38" s="361"/>
      <c r="E38"/>
      <c r="F38"/>
      <c r="I38" s="229"/>
    </row>
    <row r="39" spans="1:9" s="350" customFormat="1" ht="15" customHeight="1">
      <c r="A39" s="362"/>
      <c r="E39"/>
      <c r="F39"/>
      <c r="I39" s="229"/>
    </row>
    <row r="40" spans="1:6" s="350" customFormat="1" ht="15" customHeight="1">
      <c r="A40" s="362"/>
      <c r="B40" s="349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2022-04-16T08:04:24Z</cp:lastPrinted>
  <dcterms:created xsi:type="dcterms:W3CDTF">1996-10-14T23:33:28Z</dcterms:created>
  <dcterms:modified xsi:type="dcterms:W3CDTF">2022-04-16T08:41:48Z</dcterms:modified>
  <cp:category/>
  <cp:version/>
  <cp:contentType/>
  <cp:contentStatus/>
</cp:coreProperties>
</file>